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Pol'!$A$1:$X$67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I13" i="12"/>
  <c r="O13" i="12"/>
  <c r="Q13" i="12"/>
  <c r="G14" i="12"/>
  <c r="M14" i="12" s="1"/>
  <c r="M13" i="12" s="1"/>
  <c r="I14" i="12"/>
  <c r="K14" i="12"/>
  <c r="K13" i="12" s="1"/>
  <c r="O14" i="12"/>
  <c r="Q14" i="12"/>
  <c r="V14" i="12"/>
  <c r="V13" i="12" s="1"/>
  <c r="G15" i="12"/>
  <c r="I15" i="12"/>
  <c r="K15" i="12"/>
  <c r="M15" i="12"/>
  <c r="O15" i="12"/>
  <c r="Q15" i="12"/>
  <c r="V15" i="12"/>
  <c r="G16" i="12"/>
  <c r="K16" i="12"/>
  <c r="O16" i="12"/>
  <c r="V16" i="12"/>
  <c r="G17" i="12"/>
  <c r="M17" i="12" s="1"/>
  <c r="M16" i="12" s="1"/>
  <c r="I17" i="12"/>
  <c r="I16" i="12" s="1"/>
  <c r="K17" i="12"/>
  <c r="O17" i="12"/>
  <c r="Q17" i="12"/>
  <c r="Q16" i="12" s="1"/>
  <c r="V17" i="12"/>
  <c r="G20" i="12"/>
  <c r="I20" i="12"/>
  <c r="K20" i="12"/>
  <c r="M20" i="12"/>
  <c r="O20" i="12"/>
  <c r="Q20" i="12"/>
  <c r="V20" i="12"/>
  <c r="G21" i="12"/>
  <c r="G19" i="12" s="1"/>
  <c r="I21" i="12"/>
  <c r="K21" i="12"/>
  <c r="O21" i="12"/>
  <c r="O19" i="12" s="1"/>
  <c r="Q21" i="12"/>
  <c r="V21" i="12"/>
  <c r="G22" i="12"/>
  <c r="M22" i="12" s="1"/>
  <c r="I22" i="12"/>
  <c r="I19" i="12" s="1"/>
  <c r="K22" i="12"/>
  <c r="O22" i="12"/>
  <c r="Q22" i="12"/>
  <c r="Q19" i="12" s="1"/>
  <c r="V22" i="12"/>
  <c r="G23" i="12"/>
  <c r="M23" i="12" s="1"/>
  <c r="I23" i="12"/>
  <c r="K23" i="12"/>
  <c r="K19" i="12" s="1"/>
  <c r="O23" i="12"/>
  <c r="Q23" i="12"/>
  <c r="V23" i="12"/>
  <c r="V19" i="12" s="1"/>
  <c r="K24" i="12"/>
  <c r="V24" i="12"/>
  <c r="G25" i="12"/>
  <c r="G24" i="12" s="1"/>
  <c r="I25" i="12"/>
  <c r="K25" i="12"/>
  <c r="O25" i="12"/>
  <c r="O24" i="12" s="1"/>
  <c r="Q25" i="12"/>
  <c r="V25" i="12"/>
  <c r="G26" i="12"/>
  <c r="M26" i="12" s="1"/>
  <c r="I26" i="12"/>
  <c r="I24" i="12" s="1"/>
  <c r="K26" i="12"/>
  <c r="O26" i="12"/>
  <c r="Q26" i="12"/>
  <c r="Q24" i="12" s="1"/>
  <c r="V26" i="12"/>
  <c r="G28" i="12"/>
  <c r="I28" i="12"/>
  <c r="I27" i="12" s="1"/>
  <c r="K28" i="12"/>
  <c r="M28" i="12"/>
  <c r="O28" i="12"/>
  <c r="Q28" i="12"/>
  <c r="Q27" i="12" s="1"/>
  <c r="V28" i="12"/>
  <c r="G29" i="12"/>
  <c r="G27" i="12" s="1"/>
  <c r="I29" i="12"/>
  <c r="K29" i="12"/>
  <c r="O29" i="12"/>
  <c r="O27" i="12" s="1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K27" i="12" s="1"/>
  <c r="O31" i="12"/>
  <c r="Q31" i="12"/>
  <c r="V31" i="12"/>
  <c r="V27" i="12" s="1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4" i="12"/>
  <c r="I44" i="12"/>
  <c r="I43" i="12" s="1"/>
  <c r="K44" i="12"/>
  <c r="M44" i="12"/>
  <c r="O44" i="12"/>
  <c r="Q44" i="12"/>
  <c r="Q43" i="12" s="1"/>
  <c r="V44" i="12"/>
  <c r="G46" i="12"/>
  <c r="G43" i="12" s="1"/>
  <c r="I46" i="12"/>
  <c r="K46" i="12"/>
  <c r="O46" i="12"/>
  <c r="O43" i="12" s="1"/>
  <c r="Q46" i="12"/>
  <c r="V46" i="12"/>
  <c r="G48" i="12"/>
  <c r="I48" i="12"/>
  <c r="K48" i="12"/>
  <c r="M48" i="12"/>
  <c r="O48" i="12"/>
  <c r="Q48" i="12"/>
  <c r="V48" i="12"/>
  <c r="G49" i="12"/>
  <c r="M49" i="12" s="1"/>
  <c r="I49" i="12"/>
  <c r="K49" i="12"/>
  <c r="K43" i="12" s="1"/>
  <c r="O49" i="12"/>
  <c r="Q49" i="12"/>
  <c r="V49" i="12"/>
  <c r="V43" i="12" s="1"/>
  <c r="G52" i="12"/>
  <c r="G51" i="12" s="1"/>
  <c r="I52" i="12"/>
  <c r="K52" i="12"/>
  <c r="K51" i="12" s="1"/>
  <c r="O52" i="12"/>
  <c r="O51" i="12" s="1"/>
  <c r="Q52" i="12"/>
  <c r="V52" i="12"/>
  <c r="V51" i="12" s="1"/>
  <c r="G54" i="12"/>
  <c r="I54" i="12"/>
  <c r="I51" i="12" s="1"/>
  <c r="K54" i="12"/>
  <c r="M54" i="12"/>
  <c r="O54" i="12"/>
  <c r="Q54" i="12"/>
  <c r="Q51" i="12" s="1"/>
  <c r="V54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I63" i="12"/>
  <c r="Q63" i="12"/>
  <c r="G64" i="12"/>
  <c r="M64" i="12" s="1"/>
  <c r="M63" i="12" s="1"/>
  <c r="I64" i="12"/>
  <c r="K64" i="12"/>
  <c r="K63" i="12" s="1"/>
  <c r="O64" i="12"/>
  <c r="O63" i="12" s="1"/>
  <c r="Q64" i="12"/>
  <c r="V64" i="12"/>
  <c r="V63" i="12" s="1"/>
  <c r="G65" i="12"/>
  <c r="I65" i="12"/>
  <c r="K65" i="12"/>
  <c r="M65" i="12"/>
  <c r="O65" i="12"/>
  <c r="Q65" i="12"/>
  <c r="V65" i="12"/>
  <c r="I58" i="1"/>
  <c r="J57" i="1"/>
  <c r="J56" i="1"/>
  <c r="J55" i="1"/>
  <c r="J54" i="1"/>
  <c r="J53" i="1"/>
  <c r="J52" i="1"/>
  <c r="J51" i="1"/>
  <c r="J50" i="1"/>
  <c r="J49" i="1"/>
  <c r="J58" i="1" s="1"/>
  <c r="F42" i="1"/>
  <c r="G42" i="1"/>
  <c r="H42" i="1"/>
  <c r="I42" i="1"/>
  <c r="J40" i="1" s="1"/>
  <c r="M8" i="12" l="1"/>
  <c r="G63" i="12"/>
  <c r="M52" i="12"/>
  <c r="M51" i="12" s="1"/>
  <c r="M46" i="12"/>
  <c r="M43" i="12" s="1"/>
  <c r="M29" i="12"/>
  <c r="M27" i="12" s="1"/>
  <c r="M25" i="12"/>
  <c r="M24" i="12" s="1"/>
  <c r="M21" i="12"/>
  <c r="M19" i="12" s="1"/>
  <c r="M12" i="12"/>
  <c r="J39" i="1"/>
  <c r="J42" i="1" s="1"/>
  <c r="J41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<sst xmlns="http://schemas.openxmlformats.org/spreadsheetml/2006/main" count="483" uniqueCount="208">
  <si>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</si>
  <si>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</si>
  <si>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</si>
  <si>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</si>
  <si>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</si>
  <si>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</si>
  <si>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</si>
  <si>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</si>
  <si>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</si>
  <si>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</si>
  <si>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</si>
  <si>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</si>
  <si>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</si>
  <si>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</si>
  <si>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</si>
  <si>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</si>
  <si>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</si>
  <si>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</si>
  <si>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</si>
  <si>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</si>
  <si>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</si>
  <si>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</si>
  <si>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</si>
  <si>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</si>
  <si>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</si>
  <si>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</si>
  <si>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</si>
  <si>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</si>
  <si>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</si>
  <si>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</si>
  <si>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</si>
  <si>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</si>
  <si>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</si>
  <si>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</si>
  <si>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</si>
  <si>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</si>
  <si>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</si>
  <si>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</si>
  <si>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</si>
  <si>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</si>
  <si>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</si>
  <si>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</si>
  <si>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</si>
  <si>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</si>
  <si>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propočet nákladů</t>
  </si>
  <si>
    <t>Práce nad rámec SoD č.5</t>
  </si>
  <si>
    <t>Objekt:</t>
  </si>
  <si>
    <t>Rozpočet:</t>
  </si>
  <si>
    <t>2020/051</t>
  </si>
  <si>
    <t>Stavební úpravy 5 BJ Kunčina 223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</si>
  <si>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</si>
  <si>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</si>
  <si>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</si>
  <si>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</si>
  <si>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</si>
  <si>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</si>
  <si>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</si>
  <si>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</si>
  <si>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</si>
  <si>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62</t>
  </si>
  <si>
    <t>Úpravy povrchů vnější</t>
  </si>
  <si>
    <t>64</t>
  </si>
  <si>
    <t>Výplně otvorů</t>
  </si>
  <si>
    <t>762</t>
  </si>
  <si>
    <t>Konstrukce tesařské</t>
  </si>
  <si>
    <t>766</t>
  </si>
  <si>
    <t>Konstrukce truhlářské</t>
  </si>
  <si>
    <t>775</t>
  </si>
  <si>
    <t>Podlahy vlysové a parketové</t>
  </si>
  <si>
    <t>776</t>
  </si>
  <si>
    <t>Podlahy povlakové</t>
  </si>
  <si>
    <t>781</t>
  </si>
  <si>
    <t>Obklady keramické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</si>
  <si>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</si>
  <si>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</si>
  <si>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</si>
  <si>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</si>
  <si>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</si>
  <si>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</si>
  <si>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</si>
  <si>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</si>
  <si>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</si>
  <si>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</si>
  <si>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</si>
  <si>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</si>
  <si>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</si>
  <si>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</si>
  <si>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</si>
  <si>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</si>
  <si>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</si>
  <si>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</si>
  <si>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</si>
  <si>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</si>
  <si>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</si>
  <si>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</si>
  <si>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</si>
  <si>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</si>
  <si>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</si>
  <si>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</si>
  <si>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</si>
  <si>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</si>
  <si>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</si>
  <si>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342264051RT1</t>
  </si>
  <si>
    <t>Podhled sádrokartonový na zavěšenou ocel. konstr. desky standard tl. 12,5 mm, bez izolace</t>
  </si>
  <si>
    <t>m2</t>
  </si>
  <si>
    <t>RTS 21/ I</t>
  </si>
  <si>
    <t>Indiv</t>
  </si>
  <si>
    <t>Práce</t>
  </si>
  <si>
    <t>POL1_1</t>
  </si>
  <si>
    <t>342264051RT2</t>
  </si>
  <si>
    <t>Podhled sádrokartonový na zavěšenou ocel. konstr. desky protipožární tl. 12,5 mm, bez izolace</t>
  </si>
  <si>
    <t>Kalkul</t>
  </si>
  <si>
    <t>POL1_</t>
  </si>
  <si>
    <t>342264051RT3</t>
  </si>
  <si>
    <t>Podhled sádrokartonový na zavěšenou ocel. konstr. desky standard impreg. tl. 12,5 mm, bez izolace</t>
  </si>
  <si>
    <t>342264051RT4</t>
  </si>
  <si>
    <t>Podhled sádrokartonový na zavěšenou ocel. konstr. desky požár. impreg. tl. 12,5 mm, bez izolace</t>
  </si>
  <si>
    <t>30001</t>
  </si>
  <si>
    <t>Schodiště PREFA stupně přímé 1000x350x150 mm,tryskané 10 ks,stěny štípané bloky 30 ks dlažba 400x400x40 přírodní,základ dodání a montáž</t>
  </si>
  <si>
    <t>sbr</t>
  </si>
  <si>
    <t>Vlastní</t>
  </si>
  <si>
    <t>4-01</t>
  </si>
  <si>
    <t>Venkovní schodiště u vstupu do objektu montované schodiště Presbeton-dodání a montáž,zákl</t>
  </si>
  <si>
    <t>Specifikace</t>
  </si>
  <si>
    <t>POL3_0</t>
  </si>
  <si>
    <t>622714214R00</t>
  </si>
  <si>
    <t>Lepení dekorač.fasád.profilu, římsy do 200x300 mm</t>
  </si>
  <si>
    <t>m</t>
  </si>
  <si>
    <t>19,85+19,85+9,4+9,4</t>
  </si>
  <si>
    <t>VV</t>
  </si>
  <si>
    <t>642944121R00</t>
  </si>
  <si>
    <t>Osazení ocelových zárubní dodatečně do 2,5 m2.</t>
  </si>
  <si>
    <t>kus</t>
  </si>
  <si>
    <t>61143912R0</t>
  </si>
  <si>
    <t>Dveře vchod.plast.1kříd.100x240 cm s nadsvětlíkem označení ve výpisu D9  (+ovládání dveří el. vrátný)</t>
  </si>
  <si>
    <t>55330100</t>
  </si>
  <si>
    <t>Zárubeň ocelová CgH máčená 80x185x11 cm</t>
  </si>
  <si>
    <t>61143912R</t>
  </si>
  <si>
    <t>Dveře vchod.plast.2kříd.130x240 cm s nadsvětlíkem označení ve výpisu D9</t>
  </si>
  <si>
    <t>SPCM</t>
  </si>
  <si>
    <t>RTS 14/ II</t>
  </si>
  <si>
    <t>762-02A</t>
  </si>
  <si>
    <t>Stříška nad hlavním vchodem pultová hliník komaxit RAL 9006,střecha výplň bezpečnostní sklo 2,20 x 0 ,70 m</t>
  </si>
  <si>
    <t>762-02</t>
  </si>
  <si>
    <t>Sedlová pultová stříška nad hlavním vchodem cca 2,30x0,90 m (odhadní cena cca 25.000,- )</t>
  </si>
  <si>
    <t>61160186R0</t>
  </si>
  <si>
    <t>Dveře vnitřní hladké plné 1 kříd. 80x185 označ. ve výpisu D1-laťové dveře</t>
  </si>
  <si>
    <t>61160186R</t>
  </si>
  <si>
    <t>Dveře vnitřní hladké plné 1 kříd. 80x185 označ. ve výpisu D1</t>
  </si>
  <si>
    <t>61160128R</t>
  </si>
  <si>
    <t>Dveře vnitřní hladké plné 1 kříd. 60x197 označ. ve výpisu D2</t>
  </si>
  <si>
    <t>61160128R0</t>
  </si>
  <si>
    <t>Dveře vnitřní hladké plné 1 kříd. 60x197 označ. ve výpisu D2 Bardolino</t>
  </si>
  <si>
    <t>61160158R</t>
  </si>
  <si>
    <t>Dveře vnitřní hladké plné 1 kříd. 70x197 označ. ve výpisu D4</t>
  </si>
  <si>
    <t>61160158R0</t>
  </si>
  <si>
    <t>Dveře vnitřní hladké plné 1 kříd. 70x197 označ. ve výpisu D4 Bardolino</t>
  </si>
  <si>
    <t>Dveře vnitřní protipožární hladké plné 1 kříd. 80x185 označ. ve výpisu DX Bardolino,ocelové</t>
  </si>
  <si>
    <t>61160188R</t>
  </si>
  <si>
    <t>Dveře vnitřní hladké plné 1 kříd. 80x197 označ. ve výpisu D3</t>
  </si>
  <si>
    <t>61160188R0</t>
  </si>
  <si>
    <t>Dveře vnitřní hladké plné 1 kříd. 80x197 označ. ve výpisu D3-Bardolino</t>
  </si>
  <si>
    <t>61160216R</t>
  </si>
  <si>
    <t>Dveře vnitřní hladké plné 1 kříd. 90x197 označ. ve výpisu D6</t>
  </si>
  <si>
    <t>61160216R0</t>
  </si>
  <si>
    <t>Dveře vnitřní hladké plné 1 kříd. 90x197 označ. ve výpisu D6 Bardolino</t>
  </si>
  <si>
    <t>61160218R</t>
  </si>
  <si>
    <t>Dveře vnitřní hladké plné 1 kříd. 90x180 označ. ve výpisu D7</t>
  </si>
  <si>
    <t>61160218R0</t>
  </si>
  <si>
    <t>Dveře vnitřní protipožární hladké plné 1 kříd. 90x180 označ. ve výpisu D7 Bardolino</t>
  </si>
  <si>
    <t>61165310R</t>
  </si>
  <si>
    <t>Dveře vnitřní protipožární 80x197 cm označ. ve výpisu D5</t>
  </si>
  <si>
    <t>RTS 15/ II</t>
  </si>
  <si>
    <t>61165310R0</t>
  </si>
  <si>
    <t>Dveře vnitřní protipožární 80x197 cm označ. ve výpisu D5- Bardolino</t>
  </si>
  <si>
    <t>713191131R00</t>
  </si>
  <si>
    <t>Izol tep překrytí PE fólie 0,2mm</t>
  </si>
  <si>
    <t>POL1_7</t>
  </si>
  <si>
    <t>lamelové podlahy : 156,7693</t>
  </si>
  <si>
    <t>775101101R00</t>
  </si>
  <si>
    <t>Vysávání podlah prům.vysavačem,podlahy vlys,parket</t>
  </si>
  <si>
    <t>998775101R00</t>
  </si>
  <si>
    <t>Přesun hmot pro podlahy vlysové, výšky do 6 m</t>
  </si>
  <si>
    <t>t</t>
  </si>
  <si>
    <t>775540020RA0</t>
  </si>
  <si>
    <t>Podlahy lamelové - laminát, zámkový spoj</t>
  </si>
  <si>
    <t>Agregovaná položka</t>
  </si>
  <si>
    <t>POL2_7</t>
  </si>
  <si>
    <t>rozdíl výměr v PD a rozpočtu : 156,7693-79,65</t>
  </si>
  <si>
    <t>632419106R00</t>
  </si>
  <si>
    <t>Samonivelač. stěrka BASF, ruční zpracování tl.6 mm</t>
  </si>
  <si>
    <t>pod povlakové krytiny : 84,868</t>
  </si>
  <si>
    <t>632441491R00</t>
  </si>
  <si>
    <t>Broušení potěrů - odstranění šlemu</t>
  </si>
  <si>
    <t>broušení betonového podkladu : 84,868</t>
  </si>
  <si>
    <t>broušení samonivelační stěrky : 84,868</t>
  </si>
  <si>
    <t>776101101R00</t>
  </si>
  <si>
    <t>Vysávání podlah prům.vysavačem pod povlak.podlahy</t>
  </si>
  <si>
    <t>783896210RT1</t>
  </si>
  <si>
    <t>Penetrace betonových podkladů BASF 1x PCI Gisogrund PGM</t>
  </si>
  <si>
    <t>28375327R</t>
  </si>
  <si>
    <t>Pásek dilatační okrajový EKOFLEX š. 8 cm tl. 5 mm</t>
  </si>
  <si>
    <t>obvod místosní pro nivelační stěrku : 100</t>
  </si>
  <si>
    <t>781415011R00</t>
  </si>
  <si>
    <t>Montáž obkladů stěn, porovin. tmel, 10,8x10,8 cm za kuchyňskou linkou</t>
  </si>
  <si>
    <t>781-01</t>
  </si>
  <si>
    <t>Obklad 100x100 - kuchyně (odhadní cena)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</si>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</sst>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48</v>
      </c>
      <c r="E2" s="119" t="s">
        <v>49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46</v>
      </c>
      <c r="C3" s="117"/>
      <c r="D3" s="123" t="s">
        <v>43</v>
      </c>
      <c r="E3" s="124" t="s">
        <v>45</v>
      </c>
      <c r="F3" s="125"/>
      <c r="G3" s="125"/>
      <c r="H3" s="125"/>
      <c r="I3" s="125"/>
      <c r="J3" s="126"/>
    </row>
    <row r="4" spans="1:15" ht="23.25" customHeight="1" x14ac:dyDescent="0.25">
      <c r="A4" s="115">
        <v>1947</v>
      </c>
      <c r="B4" s="127" t="s">
        <v>47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43471.61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87394.27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73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74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130865.88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130865.88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19629.88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0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v>130865.88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/>
      <c r="B29" s="164" t="s">
        <v>37</v>
      </c>
      <c r="C29" s="171"/>
      <c r="D29" s="171"/>
      <c r="E29" s="171"/>
      <c r="F29" s="172"/>
      <c r="G29" s="168">
        <v>150495.76</v>
      </c>
      <c r="H29" s="168"/>
      <c r="I29" s="168"/>
      <c r="J29" s="17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50</v>
      </c>
      <c r="C39" s="146"/>
      <c r="D39" s="146"/>
      <c r="E39" s="146"/>
      <c r="F39" s="147">
        <v>130865.88</v>
      </c>
      <c r="G39" s="148">
        <v>0</v>
      </c>
      <c r="H39" s="149">
        <v>19629.88</v>
      </c>
      <c r="I39" s="149">
        <v>150495.76</v>
      </c>
      <c r="J39" s="150">
        <f>IF(CenaCelkemVypocet=0,"",I39/CenaCelkemVypocet*100)</f>
        <v>100</v>
      </c>
    </row>
    <row r="40" spans="1:10" ht="25.5" hidden="1" customHeight="1" x14ac:dyDescent="0.25">
      <c r="A40" s="135">
        <v>2</v>
      </c>
      <c r="B40" s="151" t="s">
        <v>43</v>
      </c>
      <c r="C40" s="152" t="s">
        <v>45</v>
      </c>
      <c r="D40" s="152"/>
      <c r="E40" s="152"/>
      <c r="F40" s="153">
        <v>130865.88</v>
      </c>
      <c r="G40" s="154">
        <v>0</v>
      </c>
      <c r="H40" s="154">
        <v>19629.88</v>
      </c>
      <c r="I40" s="154">
        <v>150495.76</v>
      </c>
      <c r="J40" s="155">
        <f>IF(CenaCelkemVypocet=0,"",I40/CenaCelkemVypocet*100)</f>
        <v>100</v>
      </c>
    </row>
    <row r="41" spans="1:10" ht="25.5" hidden="1" customHeight="1" x14ac:dyDescent="0.25">
      <c r="A41" s="135">
        <v>3</v>
      </c>
      <c r="B41" s="156" t="s">
        <v>43</v>
      </c>
      <c r="C41" s="146" t="s">
        <v>44</v>
      </c>
      <c r="D41" s="146"/>
      <c r="E41" s="146"/>
      <c r="F41" s="157">
        <v>130865.88</v>
      </c>
      <c r="G41" s="149">
        <v>0</v>
      </c>
      <c r="H41" s="149">
        <v>19629.88</v>
      </c>
      <c r="I41" s="149">
        <v>150495.76</v>
      </c>
      <c r="J41" s="150">
        <f>IF(CenaCelkemVypocet=0,"",I41/CenaCelkemVypocet*100)</f>
        <v>100</v>
      </c>
    </row>
    <row r="42" spans="1:10" ht="25.5" hidden="1" customHeight="1" x14ac:dyDescent="0.25">
      <c r="A42" s="135"/>
      <c r="B42" s="158" t="s">
        <v>51</v>
      </c>
      <c r="C42" s="159"/>
      <c r="D42" s="159"/>
      <c r="E42" s="160"/>
      <c r="F42" s="161">
        <f>SUMIF(A39:A41,"=1",F39:F41)</f>
        <v>130865.88</v>
      </c>
      <c r="G42" s="162">
        <f>SUMIF(A39:A41,"=1",G39:G41)</f>
        <v>0</v>
      </c>
      <c r="H42" s="162">
        <f>SUMIF(A39:A41,"=1",H39:H41)</f>
        <v>19629.88</v>
      </c>
      <c r="I42" s="162">
        <f>SUMIF(A39:A41,"=1",I39:I41)</f>
        <v>150495.76</v>
      </c>
      <c r="J42" s="163">
        <f>SUMIF(A39:A41,"=1",J39:J41)</f>
        <v>100</v>
      </c>
    </row>
    <row r="46" spans="1:10" ht="15.6" x14ac:dyDescent="0.3">
      <c r="B46" s="174" t="s">
        <v>53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54</v>
      </c>
      <c r="G48" s="181"/>
      <c r="H48" s="181"/>
      <c r="I48" s="181" t="s">
        <v>31</v>
      </c>
      <c r="J48" s="181" t="s">
        <v>0</v>
      </c>
    </row>
    <row r="49" spans="1:10" ht="36.75" customHeight="1" x14ac:dyDescent="0.25">
      <c r="A49" s="177"/>
      <c r="B49" s="182" t="s">
        <v>55</v>
      </c>
      <c r="C49" s="183" t="s">
        <v>56</v>
      </c>
      <c r="D49" s="184"/>
      <c r="E49" s="184"/>
      <c r="F49" s="192" t="s">
        <v>26</v>
      </c>
      <c r="G49" s="185"/>
      <c r="H49" s="185"/>
      <c r="I49" s="185">
        <v>34801.61</v>
      </c>
      <c r="J49" s="190">
        <f>IF(I58=0,"",I49/I58*100)</f>
        <v>26.593341213156553</v>
      </c>
    </row>
    <row r="50" spans="1:10" ht="36.75" customHeight="1" x14ac:dyDescent="0.25">
      <c r="A50" s="177"/>
      <c r="B50" s="182" t="s">
        <v>57</v>
      </c>
      <c r="C50" s="183" t="s">
        <v>58</v>
      </c>
      <c r="D50" s="184"/>
      <c r="E50" s="184"/>
      <c r="F50" s="192" t="s">
        <v>26</v>
      </c>
      <c r="G50" s="185"/>
      <c r="H50" s="185"/>
      <c r="I50" s="185">
        <v>0</v>
      </c>
      <c r="J50" s="190">
        <f>IF(I58=0,"",I50/I58*100)</f>
        <v>0</v>
      </c>
    </row>
    <row r="51" spans="1:10" ht="36.75" customHeight="1" x14ac:dyDescent="0.25">
      <c r="A51" s="177"/>
      <c r="B51" s="182" t="s">
        <v>59</v>
      </c>
      <c r="C51" s="183" t="s">
        <v>60</v>
      </c>
      <c r="D51" s="184"/>
      <c r="E51" s="184"/>
      <c r="F51" s="192" t="s">
        <v>26</v>
      </c>
      <c r="G51" s="185"/>
      <c r="H51" s="185"/>
      <c r="I51" s="185">
        <v>15678</v>
      </c>
      <c r="J51" s="190">
        <f>IF(I58=0,"",I51/I58*100)</f>
        <v>11.980204465824093</v>
      </c>
    </row>
    <row r="52" spans="1:10" ht="36.75" customHeight="1" x14ac:dyDescent="0.25">
      <c r="A52" s="177"/>
      <c r="B52" s="182" t="s">
        <v>61</v>
      </c>
      <c r="C52" s="183" t="s">
        <v>62</v>
      </c>
      <c r="D52" s="184"/>
      <c r="E52" s="184"/>
      <c r="F52" s="192" t="s">
        <v>26</v>
      </c>
      <c r="G52" s="185"/>
      <c r="H52" s="185"/>
      <c r="I52" s="185">
        <v>-7008</v>
      </c>
      <c r="J52" s="190">
        <f>IF(I58=0,"",I52/I58*100)</f>
        <v>-5.355100962909507</v>
      </c>
    </row>
    <row r="53" spans="1:10" ht="36.75" customHeight="1" x14ac:dyDescent="0.25">
      <c r="A53" s="177"/>
      <c r="B53" s="182" t="s">
        <v>63</v>
      </c>
      <c r="C53" s="183" t="s">
        <v>64</v>
      </c>
      <c r="D53" s="184"/>
      <c r="E53" s="184"/>
      <c r="F53" s="192" t="s">
        <v>27</v>
      </c>
      <c r="G53" s="185"/>
      <c r="H53" s="185"/>
      <c r="I53" s="185">
        <v>0</v>
      </c>
      <c r="J53" s="190">
        <f>IF(I58=0,"",I53/I58*100)</f>
        <v>0</v>
      </c>
    </row>
    <row r="54" spans="1:10" ht="36.75" customHeight="1" x14ac:dyDescent="0.25">
      <c r="A54" s="177"/>
      <c r="B54" s="182" t="s">
        <v>65</v>
      </c>
      <c r="C54" s="183" t="s">
        <v>66</v>
      </c>
      <c r="D54" s="184"/>
      <c r="E54" s="184"/>
      <c r="F54" s="192" t="s">
        <v>27</v>
      </c>
      <c r="G54" s="185"/>
      <c r="H54" s="185"/>
      <c r="I54" s="185">
        <v>25050</v>
      </c>
      <c r="J54" s="190">
        <f>IF(I58=0,"",I54/I58*100)</f>
        <v>19.141735034372594</v>
      </c>
    </row>
    <row r="55" spans="1:10" ht="36.75" customHeight="1" x14ac:dyDescent="0.25">
      <c r="A55" s="177"/>
      <c r="B55" s="182" t="s">
        <v>67</v>
      </c>
      <c r="C55" s="183" t="s">
        <v>68</v>
      </c>
      <c r="D55" s="184"/>
      <c r="E55" s="184"/>
      <c r="F55" s="192" t="s">
        <v>27</v>
      </c>
      <c r="G55" s="185"/>
      <c r="H55" s="185"/>
      <c r="I55" s="185">
        <v>41958.720000000001</v>
      </c>
      <c r="J55" s="190">
        <f>IF(I58=0,"",I55/I58*100)</f>
        <v>32.062383258340518</v>
      </c>
    </row>
    <row r="56" spans="1:10" ht="36.75" customHeight="1" x14ac:dyDescent="0.25">
      <c r="A56" s="177"/>
      <c r="B56" s="182" t="s">
        <v>69</v>
      </c>
      <c r="C56" s="183" t="s">
        <v>70</v>
      </c>
      <c r="D56" s="184"/>
      <c r="E56" s="184"/>
      <c r="F56" s="192" t="s">
        <v>27</v>
      </c>
      <c r="G56" s="185"/>
      <c r="H56" s="185"/>
      <c r="I56" s="185">
        <v>46911.55</v>
      </c>
      <c r="J56" s="190">
        <f>IF(I58=0,"",I56/I58*100)</f>
        <v>35.847044317434005</v>
      </c>
    </row>
    <row r="57" spans="1:10" ht="36.75" customHeight="1" x14ac:dyDescent="0.25">
      <c r="A57" s="177"/>
      <c r="B57" s="182" t="s">
        <v>71</v>
      </c>
      <c r="C57" s="183" t="s">
        <v>72</v>
      </c>
      <c r="D57" s="184"/>
      <c r="E57" s="184"/>
      <c r="F57" s="192" t="s">
        <v>27</v>
      </c>
      <c r="G57" s="185"/>
      <c r="H57" s="185"/>
      <c r="I57" s="185">
        <v>-26526</v>
      </c>
      <c r="J57" s="190">
        <f>IF(I58=0,"",I57/I58*100)</f>
        <v>-20.26960732621826</v>
      </c>
    </row>
    <row r="58" spans="1:10" ht="25.5" customHeight="1" x14ac:dyDescent="0.25">
      <c r="A58" s="178"/>
      <c r="B58" s="186" t="s">
        <v>1</v>
      </c>
      <c r="C58" s="187"/>
      <c r="D58" s="188"/>
      <c r="E58" s="188"/>
      <c r="F58" s="193"/>
      <c r="G58" s="189"/>
      <c r="H58" s="189"/>
      <c r="I58" s="189">
        <f>SUM(I49:I57)</f>
        <v>130865.88</v>
      </c>
      <c r="J58" s="191">
        <f>SUM(J49:J57)</f>
        <v>99.999999999999986</v>
      </c>
    </row>
    <row r="59" spans="1:10" x14ac:dyDescent="0.25">
      <c r="F59" s="133"/>
      <c r="G59" s="133"/>
      <c r="H59" s="133"/>
      <c r="I59" s="133"/>
      <c r="J59" s="134"/>
    </row>
    <row r="60" spans="1:10" x14ac:dyDescent="0.25">
      <c r="F60" s="133"/>
      <c r="G60" s="133"/>
      <c r="H60" s="133"/>
      <c r="I60" s="133"/>
      <c r="J60" s="134"/>
    </row>
    <row r="61" spans="1:10" x14ac:dyDescent="0.25">
      <c r="F61" s="133"/>
      <c r="G61" s="133"/>
      <c r="H61" s="133"/>
      <c r="I61" s="133"/>
      <c r="J61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75</v>
      </c>
    </row>
    <row r="2" spans="1:60" ht="25.05" customHeight="1" x14ac:dyDescent="0.25">
      <c r="A2" s="196" t="s">
        <v>8</v>
      </c>
      <c r="B2" s="49" t="s">
        <v>48</v>
      </c>
      <c r="C2" s="199" t="s">
        <v>49</v>
      </c>
      <c r="D2" s="197"/>
      <c r="E2" s="197"/>
      <c r="F2" s="197"/>
      <c r="G2" s="198"/>
      <c r="AG2" t="s">
        <v>76</v>
      </c>
    </row>
    <row r="3" spans="1:60" ht="25.05" customHeight="1" x14ac:dyDescent="0.25">
      <c r="A3" s="196" t="s">
        <v>9</v>
      </c>
      <c r="B3" s="49" t="s">
        <v>43</v>
      </c>
      <c r="C3" s="199" t="s">
        <v>45</v>
      </c>
      <c r="D3" s="197"/>
      <c r="E3" s="197"/>
      <c r="F3" s="197"/>
      <c r="G3" s="198"/>
      <c r="AC3" s="175" t="s">
        <v>76</v>
      </c>
      <c r="AG3" t="s">
        <v>77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78</v>
      </c>
    </row>
    <row r="5" spans="1:60" x14ac:dyDescent="0.25">
      <c r="D5" s="10"/>
    </row>
    <row r="6" spans="1:60" ht="39.6" x14ac:dyDescent="0.25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31</v>
      </c>
      <c r="H6" s="209" t="s">
        <v>32</v>
      </c>
      <c r="I6" s="209" t="s">
        <v>85</v>
      </c>
      <c r="J6" s="209" t="s">
        <v>33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  <c r="X6" s="209" t="s">
        <v>99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19" t="s">
        <v>100</v>
      </c>
      <c r="B8" s="220" t="s">
        <v>55</v>
      </c>
      <c r="C8" s="237" t="s">
        <v>56</v>
      </c>
      <c r="D8" s="221"/>
      <c r="E8" s="222"/>
      <c r="F8" s="223"/>
      <c r="G8" s="224">
        <f>SUMIF(AG9:AG12,"&lt;&gt;NOR",G9:G12)</f>
        <v>34801.610000000008</v>
      </c>
      <c r="H8" s="218"/>
      <c r="I8" s="218">
        <f>SUM(I9:I12)</f>
        <v>0</v>
      </c>
      <c r="J8" s="218"/>
      <c r="K8" s="218">
        <f>SUM(K9:K12)</f>
        <v>34801.610000000008</v>
      </c>
      <c r="L8" s="218"/>
      <c r="M8" s="218">
        <f>SUM(M9:M12)</f>
        <v>40021.851500000012</v>
      </c>
      <c r="N8" s="218"/>
      <c r="O8" s="218">
        <f>SUM(O9:O12)</f>
        <v>3.56</v>
      </c>
      <c r="P8" s="218"/>
      <c r="Q8" s="218">
        <f>SUM(Q9:Q12)</f>
        <v>0</v>
      </c>
      <c r="R8" s="218"/>
      <c r="S8" s="218"/>
      <c r="T8" s="218"/>
      <c r="U8" s="218"/>
      <c r="V8" s="218">
        <f>SUM(V9:V12)</f>
        <v>524.91</v>
      </c>
      <c r="W8" s="218"/>
      <c r="X8" s="218"/>
      <c r="AG8" t="s">
        <v>101</v>
      </c>
    </row>
    <row r="9" spans="1:60" ht="20.399999999999999" outlineLevel="1" x14ac:dyDescent="0.25">
      <c r="A9" s="231">
        <v>1</v>
      </c>
      <c r="B9" s="232" t="s">
        <v>102</v>
      </c>
      <c r="C9" s="238" t="s">
        <v>103</v>
      </c>
      <c r="D9" s="233" t="s">
        <v>104</v>
      </c>
      <c r="E9" s="234">
        <v>236.28809999999999</v>
      </c>
      <c r="F9" s="235">
        <v>-578</v>
      </c>
      <c r="G9" s="236">
        <f>ROUND(E9*F9,2)</f>
        <v>-136574.51999999999</v>
      </c>
      <c r="H9" s="215">
        <v>0</v>
      </c>
      <c r="I9" s="215">
        <f>ROUND(E9*H9,2)</f>
        <v>0</v>
      </c>
      <c r="J9" s="215">
        <v>-578</v>
      </c>
      <c r="K9" s="215">
        <f>ROUND(E9*J9,2)</f>
        <v>-136574.51999999999</v>
      </c>
      <c r="L9" s="215">
        <v>15</v>
      </c>
      <c r="M9" s="215">
        <f>G9*(1+L9/100)</f>
        <v>-157060.69799999997</v>
      </c>
      <c r="N9" s="215">
        <v>0</v>
      </c>
      <c r="O9" s="215">
        <f>ROUND(E9*N9,2)</f>
        <v>0</v>
      </c>
      <c r="P9" s="215">
        <v>0</v>
      </c>
      <c r="Q9" s="215">
        <f>ROUND(E9*P9,2)</f>
        <v>0</v>
      </c>
      <c r="R9" s="215"/>
      <c r="S9" s="215" t="s">
        <v>105</v>
      </c>
      <c r="T9" s="215" t="s">
        <v>106</v>
      </c>
      <c r="U9" s="215">
        <v>1.01</v>
      </c>
      <c r="V9" s="215">
        <f>ROUND(E9*U9,2)</f>
        <v>238.65</v>
      </c>
      <c r="W9" s="215"/>
      <c r="X9" s="215" t="s">
        <v>107</v>
      </c>
      <c r="Y9" s="210"/>
      <c r="Z9" s="210"/>
      <c r="AA9" s="210"/>
      <c r="AB9" s="210"/>
      <c r="AC9" s="210"/>
      <c r="AD9" s="210"/>
      <c r="AE9" s="210"/>
      <c r="AF9" s="210"/>
      <c r="AG9" s="210" t="s">
        <v>108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outlineLevel="1" x14ac:dyDescent="0.25">
      <c r="A10" s="231">
        <v>2</v>
      </c>
      <c r="B10" s="232" t="s">
        <v>109</v>
      </c>
      <c r="C10" s="238" t="s">
        <v>110</v>
      </c>
      <c r="D10" s="233" t="s">
        <v>104</v>
      </c>
      <c r="E10" s="234">
        <v>236.28809999999999</v>
      </c>
      <c r="F10" s="235">
        <v>711</v>
      </c>
      <c r="G10" s="236">
        <f>ROUND(E10*F10,2)</f>
        <v>168000.84</v>
      </c>
      <c r="H10" s="215">
        <v>0</v>
      </c>
      <c r="I10" s="215">
        <f>ROUND(E10*H10,2)</f>
        <v>0</v>
      </c>
      <c r="J10" s="215">
        <v>711</v>
      </c>
      <c r="K10" s="215">
        <f>ROUND(E10*J10,2)</f>
        <v>168000.84</v>
      </c>
      <c r="L10" s="215">
        <v>15</v>
      </c>
      <c r="M10" s="215">
        <f>G10*(1+L10/100)</f>
        <v>193200.96599999999</v>
      </c>
      <c r="N10" s="215">
        <v>1.3729999999999999E-2</v>
      </c>
      <c r="O10" s="215">
        <f>ROUND(E10*N10,2)</f>
        <v>3.24</v>
      </c>
      <c r="P10" s="215">
        <v>0</v>
      </c>
      <c r="Q10" s="215">
        <f>ROUND(E10*P10,2)</f>
        <v>0</v>
      </c>
      <c r="R10" s="215"/>
      <c r="S10" s="215" t="s">
        <v>105</v>
      </c>
      <c r="T10" s="215" t="s">
        <v>111</v>
      </c>
      <c r="U10" s="215">
        <v>1.0109999999999999</v>
      </c>
      <c r="V10" s="215">
        <f>ROUND(E10*U10,2)</f>
        <v>238.89</v>
      </c>
      <c r="W10" s="215"/>
      <c r="X10" s="215" t="s">
        <v>107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112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0.399999999999999" outlineLevel="1" x14ac:dyDescent="0.25">
      <c r="A11" s="231">
        <v>3</v>
      </c>
      <c r="B11" s="232" t="s">
        <v>113</v>
      </c>
      <c r="C11" s="238" t="s">
        <v>114</v>
      </c>
      <c r="D11" s="233" t="s">
        <v>104</v>
      </c>
      <c r="E11" s="234">
        <v>23.439499999999999</v>
      </c>
      <c r="F11" s="235">
        <v>-615</v>
      </c>
      <c r="G11" s="236">
        <f>ROUND(E11*F11,2)</f>
        <v>-14415.29</v>
      </c>
      <c r="H11" s="215">
        <v>0</v>
      </c>
      <c r="I11" s="215">
        <f>ROUND(E11*H11,2)</f>
        <v>0</v>
      </c>
      <c r="J11" s="215">
        <v>-615</v>
      </c>
      <c r="K11" s="215">
        <f>ROUND(E11*J11,2)</f>
        <v>-14415.29</v>
      </c>
      <c r="L11" s="215">
        <v>15</v>
      </c>
      <c r="M11" s="215">
        <f>G11*(1+L11/100)</f>
        <v>-16577.583500000001</v>
      </c>
      <c r="N11" s="215">
        <v>0</v>
      </c>
      <c r="O11" s="215">
        <f>ROUND(E11*N11,2)</f>
        <v>0</v>
      </c>
      <c r="P11" s="215">
        <v>0</v>
      </c>
      <c r="Q11" s="215">
        <f>ROUND(E11*P11,2)</f>
        <v>0</v>
      </c>
      <c r="R11" s="215"/>
      <c r="S11" s="215" t="s">
        <v>105</v>
      </c>
      <c r="T11" s="215" t="s">
        <v>106</v>
      </c>
      <c r="U11" s="215">
        <v>1.01</v>
      </c>
      <c r="V11" s="215">
        <f>ROUND(E11*U11,2)</f>
        <v>23.67</v>
      </c>
      <c r="W11" s="215"/>
      <c r="X11" s="215" t="s">
        <v>107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108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0.399999999999999" outlineLevel="1" x14ac:dyDescent="0.25">
      <c r="A12" s="231">
        <v>4</v>
      </c>
      <c r="B12" s="232" t="s">
        <v>115</v>
      </c>
      <c r="C12" s="238" t="s">
        <v>116</v>
      </c>
      <c r="D12" s="233" t="s">
        <v>104</v>
      </c>
      <c r="E12" s="234">
        <v>23.439499999999999</v>
      </c>
      <c r="F12" s="235">
        <v>759</v>
      </c>
      <c r="G12" s="236">
        <f>ROUND(E12*F12,2)</f>
        <v>17790.580000000002</v>
      </c>
      <c r="H12" s="215">
        <v>0</v>
      </c>
      <c r="I12" s="215">
        <f>ROUND(E12*H12,2)</f>
        <v>0</v>
      </c>
      <c r="J12" s="215">
        <v>759</v>
      </c>
      <c r="K12" s="215">
        <f>ROUND(E12*J12,2)</f>
        <v>17790.580000000002</v>
      </c>
      <c r="L12" s="215">
        <v>15</v>
      </c>
      <c r="M12" s="215">
        <f>G12*(1+L12/100)</f>
        <v>20459.167000000001</v>
      </c>
      <c r="N12" s="215">
        <v>1.3729999999999999E-2</v>
      </c>
      <c r="O12" s="215">
        <f>ROUND(E12*N12,2)</f>
        <v>0.32</v>
      </c>
      <c r="P12" s="215">
        <v>0</v>
      </c>
      <c r="Q12" s="215">
        <f>ROUND(E12*P12,2)</f>
        <v>0</v>
      </c>
      <c r="R12" s="215"/>
      <c r="S12" s="215" t="s">
        <v>105</v>
      </c>
      <c r="T12" s="215" t="s">
        <v>111</v>
      </c>
      <c r="U12" s="215">
        <v>1.0109999999999999</v>
      </c>
      <c r="V12" s="215">
        <f>ROUND(E12*U12,2)</f>
        <v>23.7</v>
      </c>
      <c r="W12" s="215"/>
      <c r="X12" s="215" t="s">
        <v>107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112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5">
      <c r="A13" s="219" t="s">
        <v>100</v>
      </c>
      <c r="B13" s="220" t="s">
        <v>57</v>
      </c>
      <c r="C13" s="237" t="s">
        <v>58</v>
      </c>
      <c r="D13" s="221"/>
      <c r="E13" s="222"/>
      <c r="F13" s="223"/>
      <c r="G13" s="224">
        <f>SUMIF(AG14:AG15,"&lt;&gt;NOR",G14:G15)</f>
        <v>0</v>
      </c>
      <c r="H13" s="218"/>
      <c r="I13" s="218">
        <f>SUM(I14:I15)</f>
        <v>-24500</v>
      </c>
      <c r="J13" s="218"/>
      <c r="K13" s="218">
        <f>SUM(K14:K15)</f>
        <v>24500</v>
      </c>
      <c r="L13" s="218"/>
      <c r="M13" s="218">
        <f>SUM(M14:M15)</f>
        <v>0</v>
      </c>
      <c r="N13" s="218"/>
      <c r="O13" s="218">
        <f>SUM(O14:O15)</f>
        <v>0</v>
      </c>
      <c r="P13" s="218"/>
      <c r="Q13" s="218">
        <f>SUM(Q14:Q15)</f>
        <v>0</v>
      </c>
      <c r="R13" s="218"/>
      <c r="S13" s="218"/>
      <c r="T13" s="218"/>
      <c r="U13" s="218"/>
      <c r="V13" s="218">
        <f>SUM(V14:V15)</f>
        <v>0</v>
      </c>
      <c r="W13" s="218"/>
      <c r="X13" s="218"/>
      <c r="AG13" t="s">
        <v>101</v>
      </c>
    </row>
    <row r="14" spans="1:60" ht="30.6" outlineLevel="1" x14ac:dyDescent="0.25">
      <c r="A14" s="231">
        <v>5</v>
      </c>
      <c r="B14" s="232" t="s">
        <v>117</v>
      </c>
      <c r="C14" s="238" t="s">
        <v>118</v>
      </c>
      <c r="D14" s="233" t="s">
        <v>119</v>
      </c>
      <c r="E14" s="234">
        <v>1</v>
      </c>
      <c r="F14" s="235">
        <v>24500</v>
      </c>
      <c r="G14" s="236">
        <f>ROUND(E14*F14,2)</f>
        <v>24500</v>
      </c>
      <c r="H14" s="215">
        <v>0</v>
      </c>
      <c r="I14" s="215">
        <f>ROUND(E14*H14,2)</f>
        <v>0</v>
      </c>
      <c r="J14" s="215">
        <v>24500</v>
      </c>
      <c r="K14" s="215">
        <f>ROUND(E14*J14,2)</f>
        <v>24500</v>
      </c>
      <c r="L14" s="215">
        <v>15</v>
      </c>
      <c r="M14" s="215">
        <f>G14*(1+L14/100)</f>
        <v>28174.999999999996</v>
      </c>
      <c r="N14" s="215">
        <v>0</v>
      </c>
      <c r="O14" s="215">
        <f>ROUND(E14*N14,2)</f>
        <v>0</v>
      </c>
      <c r="P14" s="215">
        <v>0</v>
      </c>
      <c r="Q14" s="215">
        <f>ROUND(E14*P14,2)</f>
        <v>0</v>
      </c>
      <c r="R14" s="215"/>
      <c r="S14" s="215" t="s">
        <v>120</v>
      </c>
      <c r="T14" s="215" t="s">
        <v>106</v>
      </c>
      <c r="U14" s="215">
        <v>0</v>
      </c>
      <c r="V14" s="215">
        <f>ROUND(E14*U14,2)</f>
        <v>0</v>
      </c>
      <c r="W14" s="215"/>
      <c r="X14" s="215" t="s">
        <v>107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112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outlineLevel="1" x14ac:dyDescent="0.25">
      <c r="A15" s="231">
        <v>6</v>
      </c>
      <c r="B15" s="232" t="s">
        <v>121</v>
      </c>
      <c r="C15" s="238" t="s">
        <v>122</v>
      </c>
      <c r="D15" s="233" t="s">
        <v>119</v>
      </c>
      <c r="E15" s="234">
        <v>1</v>
      </c>
      <c r="F15" s="235">
        <v>-24500</v>
      </c>
      <c r="G15" s="236">
        <f>ROUND(E15*F15,2)</f>
        <v>-24500</v>
      </c>
      <c r="H15" s="215">
        <v>-24500</v>
      </c>
      <c r="I15" s="215">
        <f>ROUND(E15*H15,2)</f>
        <v>-24500</v>
      </c>
      <c r="J15" s="215">
        <v>0</v>
      </c>
      <c r="K15" s="215">
        <f>ROUND(E15*J15,2)</f>
        <v>0</v>
      </c>
      <c r="L15" s="215">
        <v>15</v>
      </c>
      <c r="M15" s="215">
        <f>G15*(1+L15/100)</f>
        <v>-28174.999999999996</v>
      </c>
      <c r="N15" s="215">
        <v>0</v>
      </c>
      <c r="O15" s="215">
        <f>ROUND(E15*N15,2)</f>
        <v>0</v>
      </c>
      <c r="P15" s="215">
        <v>0</v>
      </c>
      <c r="Q15" s="215">
        <f>ROUND(E15*P15,2)</f>
        <v>0</v>
      </c>
      <c r="R15" s="215"/>
      <c r="S15" s="215" t="s">
        <v>120</v>
      </c>
      <c r="T15" s="215" t="s">
        <v>106</v>
      </c>
      <c r="U15" s="215">
        <v>0</v>
      </c>
      <c r="V15" s="215">
        <f>ROUND(E15*U15,2)</f>
        <v>0</v>
      </c>
      <c r="W15" s="215"/>
      <c r="X15" s="215" t="s">
        <v>123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5">
      <c r="A16" s="219" t="s">
        <v>100</v>
      </c>
      <c r="B16" s="220" t="s">
        <v>59</v>
      </c>
      <c r="C16" s="237" t="s">
        <v>60</v>
      </c>
      <c r="D16" s="221"/>
      <c r="E16" s="222"/>
      <c r="F16" s="223"/>
      <c r="G16" s="224">
        <f>SUMIF(AG17:AG18,"&lt;&gt;NOR",G17:G18)</f>
        <v>15678</v>
      </c>
      <c r="H16" s="218"/>
      <c r="I16" s="218">
        <f>SUM(I17:I18)</f>
        <v>0</v>
      </c>
      <c r="J16" s="218"/>
      <c r="K16" s="218">
        <f>SUM(K17:K18)</f>
        <v>15678</v>
      </c>
      <c r="L16" s="218"/>
      <c r="M16" s="218">
        <f>SUM(M17:M18)</f>
        <v>18029.699999999997</v>
      </c>
      <c r="N16" s="218"/>
      <c r="O16" s="218">
        <f>SUM(O17:O18)</f>
        <v>0.04</v>
      </c>
      <c r="P16" s="218"/>
      <c r="Q16" s="218">
        <f>SUM(Q17:Q18)</f>
        <v>0</v>
      </c>
      <c r="R16" s="218"/>
      <c r="S16" s="218"/>
      <c r="T16" s="218"/>
      <c r="U16" s="218"/>
      <c r="V16" s="218">
        <f>SUM(V17:V18)</f>
        <v>9.36</v>
      </c>
      <c r="W16" s="218"/>
      <c r="X16" s="218"/>
      <c r="AG16" t="s">
        <v>101</v>
      </c>
    </row>
    <row r="17" spans="1:60" outlineLevel="1" x14ac:dyDescent="0.25">
      <c r="A17" s="225">
        <v>7</v>
      </c>
      <c r="B17" s="226" t="s">
        <v>125</v>
      </c>
      <c r="C17" s="239" t="s">
        <v>126</v>
      </c>
      <c r="D17" s="227" t="s">
        <v>127</v>
      </c>
      <c r="E17" s="228">
        <v>58.5</v>
      </c>
      <c r="F17" s="229">
        <v>268</v>
      </c>
      <c r="G17" s="230">
        <f>ROUND(E17*F17,2)</f>
        <v>15678</v>
      </c>
      <c r="H17" s="215">
        <v>0</v>
      </c>
      <c r="I17" s="215">
        <f>ROUND(E17*H17,2)</f>
        <v>0</v>
      </c>
      <c r="J17" s="215">
        <v>268</v>
      </c>
      <c r="K17" s="215">
        <f>ROUND(E17*J17,2)</f>
        <v>15678</v>
      </c>
      <c r="L17" s="215">
        <v>15</v>
      </c>
      <c r="M17" s="215">
        <f>G17*(1+L17/100)</f>
        <v>18029.699999999997</v>
      </c>
      <c r="N17" s="215">
        <v>6.3000000000000003E-4</v>
      </c>
      <c r="O17" s="215">
        <f>ROUND(E17*N17,2)</f>
        <v>0.04</v>
      </c>
      <c r="P17" s="215">
        <v>0</v>
      </c>
      <c r="Q17" s="215">
        <f>ROUND(E17*P17,2)</f>
        <v>0</v>
      </c>
      <c r="R17" s="215"/>
      <c r="S17" s="215" t="s">
        <v>105</v>
      </c>
      <c r="T17" s="215" t="s">
        <v>111</v>
      </c>
      <c r="U17" s="215">
        <v>0.16</v>
      </c>
      <c r="V17" s="215">
        <f>ROUND(E17*U17,2)</f>
        <v>9.36</v>
      </c>
      <c r="W17" s="215"/>
      <c r="X17" s="215" t="s">
        <v>107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112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3"/>
      <c r="B18" s="214"/>
      <c r="C18" s="240" t="s">
        <v>128</v>
      </c>
      <c r="D18" s="216"/>
      <c r="E18" s="217">
        <v>58.5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0"/>
      <c r="Z18" s="210"/>
      <c r="AA18" s="210"/>
      <c r="AB18" s="210"/>
      <c r="AC18" s="210"/>
      <c r="AD18" s="210"/>
      <c r="AE18" s="210"/>
      <c r="AF18" s="210"/>
      <c r="AG18" s="210" t="s">
        <v>129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5">
      <c r="A19" s="219" t="s">
        <v>100</v>
      </c>
      <c r="B19" s="220" t="s">
        <v>61</v>
      </c>
      <c r="C19" s="237" t="s">
        <v>62</v>
      </c>
      <c r="D19" s="221"/>
      <c r="E19" s="222"/>
      <c r="F19" s="223"/>
      <c r="G19" s="224">
        <f>SUMIF(AG20:AG23,"&lt;&gt;NOR",G20:G23)</f>
        <v>-7008</v>
      </c>
      <c r="H19" s="218"/>
      <c r="I19" s="218">
        <f>SUM(I20:I23)</f>
        <v>-31350</v>
      </c>
      <c r="J19" s="218"/>
      <c r="K19" s="218">
        <f>SUM(K20:K23)</f>
        <v>24342</v>
      </c>
      <c r="L19" s="218"/>
      <c r="M19" s="218">
        <f>SUM(M20:M23)</f>
        <v>-8059.2000000000007</v>
      </c>
      <c r="N19" s="218"/>
      <c r="O19" s="218">
        <f>SUM(O20:O23)</f>
        <v>0</v>
      </c>
      <c r="P19" s="218"/>
      <c r="Q19" s="218">
        <f>SUM(Q20:Q23)</f>
        <v>0</v>
      </c>
      <c r="R19" s="218"/>
      <c r="S19" s="218"/>
      <c r="T19" s="218"/>
      <c r="U19" s="218"/>
      <c r="V19" s="218">
        <f>SUM(V20:V23)</f>
        <v>6.29</v>
      </c>
      <c r="W19" s="218"/>
      <c r="X19" s="218"/>
      <c r="AG19" t="s">
        <v>101</v>
      </c>
    </row>
    <row r="20" spans="1:60" outlineLevel="1" x14ac:dyDescent="0.25">
      <c r="A20" s="231">
        <v>8</v>
      </c>
      <c r="B20" s="232" t="s">
        <v>130</v>
      </c>
      <c r="C20" s="238" t="s">
        <v>131</v>
      </c>
      <c r="D20" s="233" t="s">
        <v>132</v>
      </c>
      <c r="E20" s="234">
        <v>3</v>
      </c>
      <c r="F20" s="235">
        <v>-1006</v>
      </c>
      <c r="G20" s="236">
        <f>ROUND(E20*F20,2)</f>
        <v>-3018</v>
      </c>
      <c r="H20" s="215">
        <v>0</v>
      </c>
      <c r="I20" s="215">
        <f>ROUND(E20*H20,2)</f>
        <v>0</v>
      </c>
      <c r="J20" s="215">
        <v>-1006</v>
      </c>
      <c r="K20" s="215">
        <f>ROUND(E20*J20,2)</f>
        <v>-3018</v>
      </c>
      <c r="L20" s="215">
        <v>15</v>
      </c>
      <c r="M20" s="215">
        <f>G20*(1+L20/100)</f>
        <v>-3470.7</v>
      </c>
      <c r="N20" s="215">
        <v>0</v>
      </c>
      <c r="O20" s="215">
        <f>ROUND(E20*N20,2)</f>
        <v>0</v>
      </c>
      <c r="P20" s="215">
        <v>0</v>
      </c>
      <c r="Q20" s="215">
        <f>ROUND(E20*P20,2)</f>
        <v>0</v>
      </c>
      <c r="R20" s="215"/>
      <c r="S20" s="215" t="s">
        <v>105</v>
      </c>
      <c r="T20" s="215" t="s">
        <v>106</v>
      </c>
      <c r="U20" s="215">
        <v>2.097</v>
      </c>
      <c r="V20" s="215">
        <f>ROUND(E20*U20,2)</f>
        <v>6.29</v>
      </c>
      <c r="W20" s="215"/>
      <c r="X20" s="215" t="s">
        <v>107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108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0.399999999999999" outlineLevel="1" x14ac:dyDescent="0.25">
      <c r="A21" s="231">
        <v>9</v>
      </c>
      <c r="B21" s="232" t="s">
        <v>133</v>
      </c>
      <c r="C21" s="238" t="s">
        <v>134</v>
      </c>
      <c r="D21" s="233" t="s">
        <v>132</v>
      </c>
      <c r="E21" s="234">
        <v>1</v>
      </c>
      <c r="F21" s="235">
        <v>27360</v>
      </c>
      <c r="G21" s="236">
        <f>ROUND(E21*F21,2)</f>
        <v>27360</v>
      </c>
      <c r="H21" s="215">
        <v>0</v>
      </c>
      <c r="I21" s="215">
        <f>ROUND(E21*H21,2)</f>
        <v>0</v>
      </c>
      <c r="J21" s="215">
        <v>27360</v>
      </c>
      <c r="K21" s="215">
        <f>ROUND(E21*J21,2)</f>
        <v>27360</v>
      </c>
      <c r="L21" s="215">
        <v>15</v>
      </c>
      <c r="M21" s="215">
        <f>G21*(1+L21/100)</f>
        <v>31463.999999999996</v>
      </c>
      <c r="N21" s="215">
        <v>0</v>
      </c>
      <c r="O21" s="215">
        <f>ROUND(E21*N21,2)</f>
        <v>0</v>
      </c>
      <c r="P21" s="215">
        <v>0</v>
      </c>
      <c r="Q21" s="215">
        <f>ROUND(E21*P21,2)</f>
        <v>0</v>
      </c>
      <c r="R21" s="215"/>
      <c r="S21" s="215" t="s">
        <v>120</v>
      </c>
      <c r="T21" s="215" t="s">
        <v>106</v>
      </c>
      <c r="U21" s="215">
        <v>0</v>
      </c>
      <c r="V21" s="215">
        <f>ROUND(E21*U21,2)</f>
        <v>0</v>
      </c>
      <c r="W21" s="215"/>
      <c r="X21" s="215" t="s">
        <v>107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112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31">
        <v>10</v>
      </c>
      <c r="B22" s="232" t="s">
        <v>135</v>
      </c>
      <c r="C22" s="238" t="s">
        <v>136</v>
      </c>
      <c r="D22" s="233" t="s">
        <v>132</v>
      </c>
      <c r="E22" s="234">
        <v>3</v>
      </c>
      <c r="F22" s="235">
        <v>-1330</v>
      </c>
      <c r="G22" s="236">
        <f>ROUND(E22*F22,2)</f>
        <v>-3990</v>
      </c>
      <c r="H22" s="215">
        <v>-1330</v>
      </c>
      <c r="I22" s="215">
        <f>ROUND(E22*H22,2)</f>
        <v>-3990</v>
      </c>
      <c r="J22" s="215">
        <v>0</v>
      </c>
      <c r="K22" s="215">
        <f>ROUND(E22*J22,2)</f>
        <v>0</v>
      </c>
      <c r="L22" s="215">
        <v>15</v>
      </c>
      <c r="M22" s="215">
        <f>G22*(1+L22/100)</f>
        <v>-4588.5</v>
      </c>
      <c r="N22" s="215">
        <v>0</v>
      </c>
      <c r="O22" s="215">
        <f>ROUND(E22*N22,2)</f>
        <v>0</v>
      </c>
      <c r="P22" s="215">
        <v>0</v>
      </c>
      <c r="Q22" s="215">
        <f>ROUND(E22*P22,2)</f>
        <v>0</v>
      </c>
      <c r="R22" s="215"/>
      <c r="S22" s="215" t="s">
        <v>120</v>
      </c>
      <c r="T22" s="215" t="s">
        <v>106</v>
      </c>
      <c r="U22" s="215">
        <v>0</v>
      </c>
      <c r="V22" s="215">
        <f>ROUND(E22*U22,2)</f>
        <v>0</v>
      </c>
      <c r="W22" s="215"/>
      <c r="X22" s="215" t="s">
        <v>123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124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.399999999999999" outlineLevel="1" x14ac:dyDescent="0.25">
      <c r="A23" s="231">
        <v>11</v>
      </c>
      <c r="B23" s="232" t="s">
        <v>137</v>
      </c>
      <c r="C23" s="238" t="s">
        <v>138</v>
      </c>
      <c r="D23" s="233" t="s">
        <v>132</v>
      </c>
      <c r="E23" s="234">
        <v>1</v>
      </c>
      <c r="F23" s="235">
        <v>-27360</v>
      </c>
      <c r="G23" s="236">
        <f>ROUND(E23*F23,2)</f>
        <v>-27360</v>
      </c>
      <c r="H23" s="215">
        <v>-27360</v>
      </c>
      <c r="I23" s="215">
        <f>ROUND(E23*H23,2)</f>
        <v>-27360</v>
      </c>
      <c r="J23" s="215">
        <v>0</v>
      </c>
      <c r="K23" s="215">
        <f>ROUND(E23*J23,2)</f>
        <v>0</v>
      </c>
      <c r="L23" s="215">
        <v>15</v>
      </c>
      <c r="M23" s="215">
        <f>G23*(1+L23/100)</f>
        <v>-31463.999999999996</v>
      </c>
      <c r="N23" s="215">
        <v>0</v>
      </c>
      <c r="O23" s="215">
        <f>ROUND(E23*N23,2)</f>
        <v>0</v>
      </c>
      <c r="P23" s="215">
        <v>0</v>
      </c>
      <c r="Q23" s="215">
        <f>ROUND(E23*P23,2)</f>
        <v>0</v>
      </c>
      <c r="R23" s="215" t="s">
        <v>139</v>
      </c>
      <c r="S23" s="215" t="s">
        <v>140</v>
      </c>
      <c r="T23" s="215" t="s">
        <v>106</v>
      </c>
      <c r="U23" s="215">
        <v>0</v>
      </c>
      <c r="V23" s="215">
        <f>ROUND(E23*U23,2)</f>
        <v>0</v>
      </c>
      <c r="W23" s="215"/>
      <c r="X23" s="215" t="s">
        <v>123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124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219" t="s">
        <v>100</v>
      </c>
      <c r="B24" s="220" t="s">
        <v>63</v>
      </c>
      <c r="C24" s="237" t="s">
        <v>64</v>
      </c>
      <c r="D24" s="221"/>
      <c r="E24" s="222"/>
      <c r="F24" s="223"/>
      <c r="G24" s="224">
        <f>SUMIF(AG25:AG26,"&lt;&gt;NOR",G25:G26)</f>
        <v>0</v>
      </c>
      <c r="H24" s="218"/>
      <c r="I24" s="218">
        <f>SUM(I25:I26)</f>
        <v>-29950</v>
      </c>
      <c r="J24" s="218"/>
      <c r="K24" s="218">
        <f>SUM(K25:K26)</f>
        <v>29950</v>
      </c>
      <c r="L24" s="218"/>
      <c r="M24" s="218">
        <f>SUM(M25:M26)</f>
        <v>0</v>
      </c>
      <c r="N24" s="218"/>
      <c r="O24" s="218">
        <f>SUM(O25:O26)</f>
        <v>0</v>
      </c>
      <c r="P24" s="218"/>
      <c r="Q24" s="218">
        <f>SUM(Q25:Q26)</f>
        <v>0</v>
      </c>
      <c r="R24" s="218"/>
      <c r="S24" s="218"/>
      <c r="T24" s="218"/>
      <c r="U24" s="218"/>
      <c r="V24" s="218">
        <f>SUM(V25:V26)</f>
        <v>0</v>
      </c>
      <c r="W24" s="218"/>
      <c r="X24" s="218"/>
      <c r="AG24" t="s">
        <v>101</v>
      </c>
    </row>
    <row r="25" spans="1:60" ht="20.399999999999999" outlineLevel="1" x14ac:dyDescent="0.25">
      <c r="A25" s="231">
        <v>12</v>
      </c>
      <c r="B25" s="232" t="s">
        <v>141</v>
      </c>
      <c r="C25" s="238" t="s">
        <v>142</v>
      </c>
      <c r="D25" s="233" t="s">
        <v>132</v>
      </c>
      <c r="E25" s="234">
        <v>1</v>
      </c>
      <c r="F25" s="235">
        <v>29950</v>
      </c>
      <c r="G25" s="236">
        <f>ROUND(E25*F25,2)</f>
        <v>29950</v>
      </c>
      <c r="H25" s="215">
        <v>0</v>
      </c>
      <c r="I25" s="215">
        <f>ROUND(E25*H25,2)</f>
        <v>0</v>
      </c>
      <c r="J25" s="215">
        <v>29950</v>
      </c>
      <c r="K25" s="215">
        <f>ROUND(E25*J25,2)</f>
        <v>29950</v>
      </c>
      <c r="L25" s="215">
        <v>15</v>
      </c>
      <c r="M25" s="215">
        <f>G25*(1+L25/100)</f>
        <v>34442.5</v>
      </c>
      <c r="N25" s="215">
        <v>0</v>
      </c>
      <c r="O25" s="215">
        <f>ROUND(E25*N25,2)</f>
        <v>0</v>
      </c>
      <c r="P25" s="215">
        <v>0</v>
      </c>
      <c r="Q25" s="215">
        <f>ROUND(E25*P25,2)</f>
        <v>0</v>
      </c>
      <c r="R25" s="215"/>
      <c r="S25" s="215" t="s">
        <v>120</v>
      </c>
      <c r="T25" s="215" t="s">
        <v>106</v>
      </c>
      <c r="U25" s="215">
        <v>0</v>
      </c>
      <c r="V25" s="215">
        <f>ROUND(E25*U25,2)</f>
        <v>0</v>
      </c>
      <c r="W25" s="215"/>
      <c r="X25" s="215" t="s">
        <v>107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112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0.399999999999999" outlineLevel="1" x14ac:dyDescent="0.25">
      <c r="A26" s="231">
        <v>13</v>
      </c>
      <c r="B26" s="232" t="s">
        <v>143</v>
      </c>
      <c r="C26" s="238" t="s">
        <v>144</v>
      </c>
      <c r="D26" s="233" t="s">
        <v>132</v>
      </c>
      <c r="E26" s="234">
        <v>1</v>
      </c>
      <c r="F26" s="235">
        <v>-29950</v>
      </c>
      <c r="G26" s="236">
        <f>ROUND(E26*F26,2)</f>
        <v>-29950</v>
      </c>
      <c r="H26" s="215">
        <v>-29950</v>
      </c>
      <c r="I26" s="215">
        <f>ROUND(E26*H26,2)</f>
        <v>-29950</v>
      </c>
      <c r="J26" s="215">
        <v>0</v>
      </c>
      <c r="K26" s="215">
        <f>ROUND(E26*J26,2)</f>
        <v>0</v>
      </c>
      <c r="L26" s="215">
        <v>15</v>
      </c>
      <c r="M26" s="215">
        <f>G26*(1+L26/100)</f>
        <v>-34442.5</v>
      </c>
      <c r="N26" s="215">
        <v>0</v>
      </c>
      <c r="O26" s="215">
        <f>ROUND(E26*N26,2)</f>
        <v>0</v>
      </c>
      <c r="P26" s="215">
        <v>0</v>
      </c>
      <c r="Q26" s="215">
        <f>ROUND(E26*P26,2)</f>
        <v>0</v>
      </c>
      <c r="R26" s="215"/>
      <c r="S26" s="215" t="s">
        <v>120</v>
      </c>
      <c r="T26" s="215" t="s">
        <v>106</v>
      </c>
      <c r="U26" s="215">
        <v>0</v>
      </c>
      <c r="V26" s="215">
        <f>ROUND(E26*U26,2)</f>
        <v>0</v>
      </c>
      <c r="W26" s="215"/>
      <c r="X26" s="215" t="s">
        <v>123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124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5">
      <c r="A27" s="219" t="s">
        <v>100</v>
      </c>
      <c r="B27" s="220" t="s">
        <v>65</v>
      </c>
      <c r="C27" s="237" t="s">
        <v>66</v>
      </c>
      <c r="D27" s="221"/>
      <c r="E27" s="222"/>
      <c r="F27" s="223"/>
      <c r="G27" s="224">
        <f>SUMIF(AG28:AG42,"&lt;&gt;NOR",G28:G42)</f>
        <v>25050</v>
      </c>
      <c r="H27" s="218"/>
      <c r="I27" s="218">
        <f>SUM(I28:I42)</f>
        <v>21300</v>
      </c>
      <c r="J27" s="218"/>
      <c r="K27" s="218">
        <f>SUM(K28:K42)</f>
        <v>3750</v>
      </c>
      <c r="L27" s="218"/>
      <c r="M27" s="218">
        <f>SUM(M28:M42)</f>
        <v>28807.5</v>
      </c>
      <c r="N27" s="218"/>
      <c r="O27" s="218">
        <f>SUM(O28:O42)</f>
        <v>0</v>
      </c>
      <c r="P27" s="218"/>
      <c r="Q27" s="218">
        <f>SUM(Q28:Q42)</f>
        <v>0</v>
      </c>
      <c r="R27" s="218"/>
      <c r="S27" s="218"/>
      <c r="T27" s="218"/>
      <c r="U27" s="218"/>
      <c r="V27" s="218">
        <f>SUM(V28:V42)</f>
        <v>0</v>
      </c>
      <c r="W27" s="218"/>
      <c r="X27" s="218"/>
      <c r="AG27" t="s">
        <v>101</v>
      </c>
    </row>
    <row r="28" spans="1:60" ht="20.399999999999999" outlineLevel="1" x14ac:dyDescent="0.25">
      <c r="A28" s="231">
        <v>14</v>
      </c>
      <c r="B28" s="232" t="s">
        <v>145</v>
      </c>
      <c r="C28" s="238" t="s">
        <v>146</v>
      </c>
      <c r="D28" s="233" t="s">
        <v>132</v>
      </c>
      <c r="E28" s="234">
        <v>3</v>
      </c>
      <c r="F28" s="235">
        <v>1250</v>
      </c>
      <c r="G28" s="236">
        <f>ROUND(E28*F28,2)</f>
        <v>3750</v>
      </c>
      <c r="H28" s="215">
        <v>0</v>
      </c>
      <c r="I28" s="215">
        <f>ROUND(E28*H28,2)</f>
        <v>0</v>
      </c>
      <c r="J28" s="215">
        <v>1250</v>
      </c>
      <c r="K28" s="215">
        <f>ROUND(E28*J28,2)</f>
        <v>3750</v>
      </c>
      <c r="L28" s="215">
        <v>15</v>
      </c>
      <c r="M28" s="215">
        <f>G28*(1+L28/100)</f>
        <v>4312.5</v>
      </c>
      <c r="N28" s="215">
        <v>0</v>
      </c>
      <c r="O28" s="215">
        <f>ROUND(E28*N28,2)</f>
        <v>0</v>
      </c>
      <c r="P28" s="215">
        <v>0</v>
      </c>
      <c r="Q28" s="215">
        <f>ROUND(E28*P28,2)</f>
        <v>0</v>
      </c>
      <c r="R28" s="215"/>
      <c r="S28" s="215" t="s">
        <v>120</v>
      </c>
      <c r="T28" s="215" t="s">
        <v>106</v>
      </c>
      <c r="U28" s="215">
        <v>0</v>
      </c>
      <c r="V28" s="215">
        <f>ROUND(E28*U28,2)</f>
        <v>0</v>
      </c>
      <c r="W28" s="215"/>
      <c r="X28" s="215" t="s">
        <v>107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112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0.399999999999999" outlineLevel="1" x14ac:dyDescent="0.25">
      <c r="A29" s="231">
        <v>15</v>
      </c>
      <c r="B29" s="232" t="s">
        <v>147</v>
      </c>
      <c r="C29" s="238" t="s">
        <v>148</v>
      </c>
      <c r="D29" s="233" t="s">
        <v>132</v>
      </c>
      <c r="E29" s="234">
        <v>3</v>
      </c>
      <c r="F29" s="235">
        <v>-3250</v>
      </c>
      <c r="G29" s="236">
        <f>ROUND(E29*F29,2)</f>
        <v>-9750</v>
      </c>
      <c r="H29" s="215">
        <v>-3250</v>
      </c>
      <c r="I29" s="215">
        <f>ROUND(E29*H29,2)</f>
        <v>-9750</v>
      </c>
      <c r="J29" s="215">
        <v>0</v>
      </c>
      <c r="K29" s="215">
        <f>ROUND(E29*J29,2)</f>
        <v>0</v>
      </c>
      <c r="L29" s="215">
        <v>15</v>
      </c>
      <c r="M29" s="215">
        <f>G29*(1+L29/100)</f>
        <v>-11212.5</v>
      </c>
      <c r="N29" s="215">
        <v>0</v>
      </c>
      <c r="O29" s="215">
        <f>ROUND(E29*N29,2)</f>
        <v>0</v>
      </c>
      <c r="P29" s="215">
        <v>0</v>
      </c>
      <c r="Q29" s="215">
        <f>ROUND(E29*P29,2)</f>
        <v>0</v>
      </c>
      <c r="R29" s="215" t="s">
        <v>139</v>
      </c>
      <c r="S29" s="215" t="s">
        <v>105</v>
      </c>
      <c r="T29" s="215" t="s">
        <v>106</v>
      </c>
      <c r="U29" s="215">
        <v>0</v>
      </c>
      <c r="V29" s="215">
        <f>ROUND(E29*U29,2)</f>
        <v>0</v>
      </c>
      <c r="W29" s="215"/>
      <c r="X29" s="215" t="s">
        <v>123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124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0.399999999999999" outlineLevel="1" x14ac:dyDescent="0.25">
      <c r="A30" s="231">
        <v>16</v>
      </c>
      <c r="B30" s="232" t="s">
        <v>149</v>
      </c>
      <c r="C30" s="238" t="s">
        <v>150</v>
      </c>
      <c r="D30" s="233" t="s">
        <v>132</v>
      </c>
      <c r="E30" s="234">
        <v>9</v>
      </c>
      <c r="F30" s="235">
        <v>-2010</v>
      </c>
      <c r="G30" s="236">
        <f>ROUND(E30*F30,2)</f>
        <v>-18090</v>
      </c>
      <c r="H30" s="215">
        <v>-2010</v>
      </c>
      <c r="I30" s="215">
        <f>ROUND(E30*H30,2)</f>
        <v>-18090</v>
      </c>
      <c r="J30" s="215">
        <v>0</v>
      </c>
      <c r="K30" s="215">
        <f>ROUND(E30*J30,2)</f>
        <v>0</v>
      </c>
      <c r="L30" s="215">
        <v>15</v>
      </c>
      <c r="M30" s="215">
        <f>G30*(1+L30/100)</f>
        <v>-20803.5</v>
      </c>
      <c r="N30" s="215">
        <v>0</v>
      </c>
      <c r="O30" s="215">
        <f>ROUND(E30*N30,2)</f>
        <v>0</v>
      </c>
      <c r="P30" s="215">
        <v>0</v>
      </c>
      <c r="Q30" s="215">
        <f>ROUND(E30*P30,2)</f>
        <v>0</v>
      </c>
      <c r="R30" s="215" t="s">
        <v>139</v>
      </c>
      <c r="S30" s="215" t="s">
        <v>105</v>
      </c>
      <c r="T30" s="215" t="s">
        <v>106</v>
      </c>
      <c r="U30" s="215">
        <v>0</v>
      </c>
      <c r="V30" s="215">
        <f>ROUND(E30*U30,2)</f>
        <v>0</v>
      </c>
      <c r="W30" s="215"/>
      <c r="X30" s="215" t="s">
        <v>123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124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0.399999999999999" outlineLevel="1" x14ac:dyDescent="0.25">
      <c r="A31" s="231">
        <v>17</v>
      </c>
      <c r="B31" s="232" t="s">
        <v>151</v>
      </c>
      <c r="C31" s="238" t="s">
        <v>152</v>
      </c>
      <c r="D31" s="233" t="s">
        <v>132</v>
      </c>
      <c r="E31" s="234">
        <v>9</v>
      </c>
      <c r="F31" s="235">
        <v>2610</v>
      </c>
      <c r="G31" s="236">
        <f>ROUND(E31*F31,2)</f>
        <v>23490</v>
      </c>
      <c r="H31" s="215">
        <v>2610</v>
      </c>
      <c r="I31" s="215">
        <f>ROUND(E31*H31,2)</f>
        <v>23490</v>
      </c>
      <c r="J31" s="215">
        <v>0</v>
      </c>
      <c r="K31" s="215">
        <f>ROUND(E31*J31,2)</f>
        <v>0</v>
      </c>
      <c r="L31" s="215">
        <v>15</v>
      </c>
      <c r="M31" s="215">
        <f>G31*(1+L31/100)</f>
        <v>27013.499999999996</v>
      </c>
      <c r="N31" s="215">
        <v>0</v>
      </c>
      <c r="O31" s="215">
        <f>ROUND(E31*N31,2)</f>
        <v>0</v>
      </c>
      <c r="P31" s="215">
        <v>0</v>
      </c>
      <c r="Q31" s="215">
        <f>ROUND(E31*P31,2)</f>
        <v>0</v>
      </c>
      <c r="R31" s="215"/>
      <c r="S31" s="215" t="s">
        <v>120</v>
      </c>
      <c r="T31" s="215" t="s">
        <v>106</v>
      </c>
      <c r="U31" s="215">
        <v>0</v>
      </c>
      <c r="V31" s="215">
        <f>ROUND(E31*U31,2)</f>
        <v>0</v>
      </c>
      <c r="W31" s="215"/>
      <c r="X31" s="215" t="s">
        <v>123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124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0.399999999999999" outlineLevel="1" x14ac:dyDescent="0.25">
      <c r="A32" s="231">
        <v>18</v>
      </c>
      <c r="B32" s="232" t="s">
        <v>153</v>
      </c>
      <c r="C32" s="238" t="s">
        <v>154</v>
      </c>
      <c r="D32" s="233" t="s">
        <v>132</v>
      </c>
      <c r="E32" s="234">
        <v>2</v>
      </c>
      <c r="F32" s="235">
        <v>-2050</v>
      </c>
      <c r="G32" s="236">
        <f>ROUND(E32*F32,2)</f>
        <v>-4100</v>
      </c>
      <c r="H32" s="215">
        <v>-2050</v>
      </c>
      <c r="I32" s="215">
        <f>ROUND(E32*H32,2)</f>
        <v>-4100</v>
      </c>
      <c r="J32" s="215">
        <v>0</v>
      </c>
      <c r="K32" s="215">
        <f>ROUND(E32*J32,2)</f>
        <v>0</v>
      </c>
      <c r="L32" s="215">
        <v>15</v>
      </c>
      <c r="M32" s="215">
        <f>G32*(1+L32/100)</f>
        <v>-4715</v>
      </c>
      <c r="N32" s="215">
        <v>0</v>
      </c>
      <c r="O32" s="215">
        <f>ROUND(E32*N32,2)</f>
        <v>0</v>
      </c>
      <c r="P32" s="215">
        <v>0</v>
      </c>
      <c r="Q32" s="215">
        <f>ROUND(E32*P32,2)</f>
        <v>0</v>
      </c>
      <c r="R32" s="215" t="s">
        <v>139</v>
      </c>
      <c r="S32" s="215" t="s">
        <v>105</v>
      </c>
      <c r="T32" s="215" t="s">
        <v>106</v>
      </c>
      <c r="U32" s="215">
        <v>0</v>
      </c>
      <c r="V32" s="215">
        <f>ROUND(E32*U32,2)</f>
        <v>0</v>
      </c>
      <c r="W32" s="215"/>
      <c r="X32" s="215" t="s">
        <v>123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124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0.399999999999999" outlineLevel="1" x14ac:dyDescent="0.25">
      <c r="A33" s="231">
        <v>19</v>
      </c>
      <c r="B33" s="232" t="s">
        <v>155</v>
      </c>
      <c r="C33" s="238" t="s">
        <v>156</v>
      </c>
      <c r="D33" s="233" t="s">
        <v>132</v>
      </c>
      <c r="E33" s="234">
        <v>2</v>
      </c>
      <c r="F33" s="235">
        <v>2610</v>
      </c>
      <c r="G33" s="236">
        <f>ROUND(E33*F33,2)</f>
        <v>5220</v>
      </c>
      <c r="H33" s="215">
        <v>2610</v>
      </c>
      <c r="I33" s="215">
        <f>ROUND(E33*H33,2)</f>
        <v>5220</v>
      </c>
      <c r="J33" s="215">
        <v>0</v>
      </c>
      <c r="K33" s="215">
        <f>ROUND(E33*J33,2)</f>
        <v>0</v>
      </c>
      <c r="L33" s="215">
        <v>15</v>
      </c>
      <c r="M33" s="215">
        <f>G33*(1+L33/100)</f>
        <v>6002.9999999999991</v>
      </c>
      <c r="N33" s="215">
        <v>0</v>
      </c>
      <c r="O33" s="215">
        <f>ROUND(E33*N33,2)</f>
        <v>0</v>
      </c>
      <c r="P33" s="215">
        <v>0</v>
      </c>
      <c r="Q33" s="215">
        <f>ROUND(E33*P33,2)</f>
        <v>0</v>
      </c>
      <c r="R33" s="215"/>
      <c r="S33" s="215" t="s">
        <v>120</v>
      </c>
      <c r="T33" s="215" t="s">
        <v>106</v>
      </c>
      <c r="U33" s="215">
        <v>0</v>
      </c>
      <c r="V33" s="215">
        <f>ROUND(E33*U33,2)</f>
        <v>0</v>
      </c>
      <c r="W33" s="215"/>
      <c r="X33" s="215" t="s">
        <v>123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124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0.399999999999999" outlineLevel="1" x14ac:dyDescent="0.25">
      <c r="A34" s="231">
        <v>20</v>
      </c>
      <c r="B34" s="232" t="s">
        <v>145</v>
      </c>
      <c r="C34" s="238" t="s">
        <v>157</v>
      </c>
      <c r="D34" s="233" t="s">
        <v>132</v>
      </c>
      <c r="E34" s="234">
        <v>1</v>
      </c>
      <c r="F34" s="235">
        <v>17500</v>
      </c>
      <c r="G34" s="236">
        <f>ROUND(E34*F34,2)</f>
        <v>17500</v>
      </c>
      <c r="H34" s="215">
        <v>17500</v>
      </c>
      <c r="I34" s="215">
        <f>ROUND(E34*H34,2)</f>
        <v>17500</v>
      </c>
      <c r="J34" s="215">
        <v>0</v>
      </c>
      <c r="K34" s="215">
        <f>ROUND(E34*J34,2)</f>
        <v>0</v>
      </c>
      <c r="L34" s="215">
        <v>15</v>
      </c>
      <c r="M34" s="215">
        <f>G34*(1+L34/100)</f>
        <v>20125</v>
      </c>
      <c r="N34" s="215">
        <v>0</v>
      </c>
      <c r="O34" s="215">
        <f>ROUND(E34*N34,2)</f>
        <v>0</v>
      </c>
      <c r="P34" s="215">
        <v>0</v>
      </c>
      <c r="Q34" s="215">
        <f>ROUND(E34*P34,2)</f>
        <v>0</v>
      </c>
      <c r="R34" s="215"/>
      <c r="S34" s="215" t="s">
        <v>120</v>
      </c>
      <c r="T34" s="215" t="s">
        <v>106</v>
      </c>
      <c r="U34" s="215">
        <v>0</v>
      </c>
      <c r="V34" s="215">
        <f>ROUND(E34*U34,2)</f>
        <v>0</v>
      </c>
      <c r="W34" s="215"/>
      <c r="X34" s="215" t="s">
        <v>123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124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0.399999999999999" outlineLevel="1" x14ac:dyDescent="0.25">
      <c r="A35" s="231">
        <v>21</v>
      </c>
      <c r="B35" s="232" t="s">
        <v>158</v>
      </c>
      <c r="C35" s="238" t="s">
        <v>159</v>
      </c>
      <c r="D35" s="233" t="s">
        <v>132</v>
      </c>
      <c r="E35" s="234">
        <v>14</v>
      </c>
      <c r="F35" s="235">
        <v>-2010</v>
      </c>
      <c r="G35" s="236">
        <f>ROUND(E35*F35,2)</f>
        <v>-28140</v>
      </c>
      <c r="H35" s="215">
        <v>-2010</v>
      </c>
      <c r="I35" s="215">
        <f>ROUND(E35*H35,2)</f>
        <v>-28140</v>
      </c>
      <c r="J35" s="215">
        <v>0</v>
      </c>
      <c r="K35" s="215">
        <f>ROUND(E35*J35,2)</f>
        <v>0</v>
      </c>
      <c r="L35" s="215">
        <v>15</v>
      </c>
      <c r="M35" s="215">
        <f>G35*(1+L35/100)</f>
        <v>-32360.999999999996</v>
      </c>
      <c r="N35" s="215">
        <v>0</v>
      </c>
      <c r="O35" s="215">
        <f>ROUND(E35*N35,2)</f>
        <v>0</v>
      </c>
      <c r="P35" s="215">
        <v>0</v>
      </c>
      <c r="Q35" s="215">
        <f>ROUND(E35*P35,2)</f>
        <v>0</v>
      </c>
      <c r="R35" s="215" t="s">
        <v>139</v>
      </c>
      <c r="S35" s="215" t="s">
        <v>105</v>
      </c>
      <c r="T35" s="215" t="s">
        <v>106</v>
      </c>
      <c r="U35" s="215">
        <v>0</v>
      </c>
      <c r="V35" s="215">
        <f>ROUND(E35*U35,2)</f>
        <v>0</v>
      </c>
      <c r="W35" s="215"/>
      <c r="X35" s="215" t="s">
        <v>123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124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0.399999999999999" outlineLevel="1" x14ac:dyDescent="0.25">
      <c r="A36" s="231">
        <v>22</v>
      </c>
      <c r="B36" s="232" t="s">
        <v>160</v>
      </c>
      <c r="C36" s="238" t="s">
        <v>161</v>
      </c>
      <c r="D36" s="233" t="s">
        <v>132</v>
      </c>
      <c r="E36" s="234">
        <v>13</v>
      </c>
      <c r="F36" s="235">
        <v>2610</v>
      </c>
      <c r="G36" s="236">
        <f>ROUND(E36*F36,2)</f>
        <v>33930</v>
      </c>
      <c r="H36" s="215">
        <v>2610</v>
      </c>
      <c r="I36" s="215">
        <f>ROUND(E36*H36,2)</f>
        <v>33930</v>
      </c>
      <c r="J36" s="215">
        <v>0</v>
      </c>
      <c r="K36" s="215">
        <f>ROUND(E36*J36,2)</f>
        <v>0</v>
      </c>
      <c r="L36" s="215">
        <v>15</v>
      </c>
      <c r="M36" s="215">
        <f>G36*(1+L36/100)</f>
        <v>39019.5</v>
      </c>
      <c r="N36" s="215">
        <v>0</v>
      </c>
      <c r="O36" s="215">
        <f>ROUND(E36*N36,2)</f>
        <v>0</v>
      </c>
      <c r="P36" s="215">
        <v>0</v>
      </c>
      <c r="Q36" s="215">
        <f>ROUND(E36*P36,2)</f>
        <v>0</v>
      </c>
      <c r="R36" s="215"/>
      <c r="S36" s="215" t="s">
        <v>120</v>
      </c>
      <c r="T36" s="215" t="s">
        <v>106</v>
      </c>
      <c r="U36" s="215">
        <v>0</v>
      </c>
      <c r="V36" s="215">
        <f>ROUND(E36*U36,2)</f>
        <v>0</v>
      </c>
      <c r="W36" s="215"/>
      <c r="X36" s="215" t="s">
        <v>123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124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0.399999999999999" outlineLevel="1" x14ac:dyDescent="0.25">
      <c r="A37" s="231">
        <v>23</v>
      </c>
      <c r="B37" s="232" t="s">
        <v>162</v>
      </c>
      <c r="C37" s="238" t="s">
        <v>163</v>
      </c>
      <c r="D37" s="233" t="s">
        <v>132</v>
      </c>
      <c r="E37" s="234">
        <v>1</v>
      </c>
      <c r="F37" s="235">
        <v>-2080</v>
      </c>
      <c r="G37" s="236">
        <f>ROUND(E37*F37,2)</f>
        <v>-2080</v>
      </c>
      <c r="H37" s="215">
        <v>-2080</v>
      </c>
      <c r="I37" s="215">
        <f>ROUND(E37*H37,2)</f>
        <v>-2080</v>
      </c>
      <c r="J37" s="215">
        <v>0</v>
      </c>
      <c r="K37" s="215">
        <f>ROUND(E37*J37,2)</f>
        <v>0</v>
      </c>
      <c r="L37" s="215">
        <v>15</v>
      </c>
      <c r="M37" s="215">
        <f>G37*(1+L37/100)</f>
        <v>-2392</v>
      </c>
      <c r="N37" s="215">
        <v>0</v>
      </c>
      <c r="O37" s="215">
        <f>ROUND(E37*N37,2)</f>
        <v>0</v>
      </c>
      <c r="P37" s="215">
        <v>0</v>
      </c>
      <c r="Q37" s="215">
        <f>ROUND(E37*P37,2)</f>
        <v>0</v>
      </c>
      <c r="R37" s="215" t="s">
        <v>139</v>
      </c>
      <c r="S37" s="215" t="s">
        <v>105</v>
      </c>
      <c r="T37" s="215" t="s">
        <v>106</v>
      </c>
      <c r="U37" s="215">
        <v>0</v>
      </c>
      <c r="V37" s="215">
        <f>ROUND(E37*U37,2)</f>
        <v>0</v>
      </c>
      <c r="W37" s="215"/>
      <c r="X37" s="215" t="s">
        <v>123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124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0.399999999999999" outlineLevel="1" x14ac:dyDescent="0.25">
      <c r="A38" s="231">
        <v>24</v>
      </c>
      <c r="B38" s="232" t="s">
        <v>164</v>
      </c>
      <c r="C38" s="238" t="s">
        <v>165</v>
      </c>
      <c r="D38" s="233" t="s">
        <v>132</v>
      </c>
      <c r="E38" s="234">
        <v>1</v>
      </c>
      <c r="F38" s="235">
        <v>2610</v>
      </c>
      <c r="G38" s="236">
        <f>ROUND(E38*F38,2)</f>
        <v>2610</v>
      </c>
      <c r="H38" s="215">
        <v>2610</v>
      </c>
      <c r="I38" s="215">
        <f>ROUND(E38*H38,2)</f>
        <v>2610</v>
      </c>
      <c r="J38" s="215">
        <v>0</v>
      </c>
      <c r="K38" s="215">
        <f>ROUND(E38*J38,2)</f>
        <v>0</v>
      </c>
      <c r="L38" s="215">
        <v>15</v>
      </c>
      <c r="M38" s="215">
        <f>G38*(1+L38/100)</f>
        <v>3001.4999999999995</v>
      </c>
      <c r="N38" s="215">
        <v>0</v>
      </c>
      <c r="O38" s="215">
        <f>ROUND(E38*N38,2)</f>
        <v>0</v>
      </c>
      <c r="P38" s="215">
        <v>0</v>
      </c>
      <c r="Q38" s="215">
        <f>ROUND(E38*P38,2)</f>
        <v>0</v>
      </c>
      <c r="R38" s="215"/>
      <c r="S38" s="215" t="s">
        <v>120</v>
      </c>
      <c r="T38" s="215" t="s">
        <v>106</v>
      </c>
      <c r="U38" s="215">
        <v>0</v>
      </c>
      <c r="V38" s="215">
        <f>ROUND(E38*U38,2)</f>
        <v>0</v>
      </c>
      <c r="W38" s="215"/>
      <c r="X38" s="215" t="s">
        <v>123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124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0.399999999999999" outlineLevel="1" x14ac:dyDescent="0.25">
      <c r="A39" s="231">
        <v>25</v>
      </c>
      <c r="B39" s="232" t="s">
        <v>166</v>
      </c>
      <c r="C39" s="238" t="s">
        <v>167</v>
      </c>
      <c r="D39" s="233" t="s">
        <v>132</v>
      </c>
      <c r="E39" s="234">
        <v>1</v>
      </c>
      <c r="F39" s="235">
        <v>-4990</v>
      </c>
      <c r="G39" s="236">
        <f>ROUND(E39*F39,2)</f>
        <v>-4990</v>
      </c>
      <c r="H39" s="215">
        <v>-4990</v>
      </c>
      <c r="I39" s="215">
        <f>ROUND(E39*H39,2)</f>
        <v>-4990</v>
      </c>
      <c r="J39" s="215">
        <v>0</v>
      </c>
      <c r="K39" s="215">
        <f>ROUND(E39*J39,2)</f>
        <v>0</v>
      </c>
      <c r="L39" s="215">
        <v>15</v>
      </c>
      <c r="M39" s="215">
        <f>G39*(1+L39/100)</f>
        <v>-5738.5</v>
      </c>
      <c r="N39" s="215">
        <v>0</v>
      </c>
      <c r="O39" s="215">
        <f>ROUND(E39*N39,2)</f>
        <v>0</v>
      </c>
      <c r="P39" s="215">
        <v>0</v>
      </c>
      <c r="Q39" s="215">
        <f>ROUND(E39*P39,2)</f>
        <v>0</v>
      </c>
      <c r="R39" s="215" t="s">
        <v>139</v>
      </c>
      <c r="S39" s="215" t="s">
        <v>105</v>
      </c>
      <c r="T39" s="215" t="s">
        <v>106</v>
      </c>
      <c r="U39" s="215">
        <v>0</v>
      </c>
      <c r="V39" s="215">
        <f>ROUND(E39*U39,2)</f>
        <v>0</v>
      </c>
      <c r="W39" s="215"/>
      <c r="X39" s="215" t="s">
        <v>123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124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0.399999999999999" outlineLevel="1" x14ac:dyDescent="0.25">
      <c r="A40" s="231">
        <v>26</v>
      </c>
      <c r="B40" s="232" t="s">
        <v>168</v>
      </c>
      <c r="C40" s="238" t="s">
        <v>169</v>
      </c>
      <c r="D40" s="233" t="s">
        <v>132</v>
      </c>
      <c r="E40" s="234">
        <v>1</v>
      </c>
      <c r="F40" s="235">
        <v>6600</v>
      </c>
      <c r="G40" s="236">
        <f>ROUND(E40*F40,2)</f>
        <v>6600</v>
      </c>
      <c r="H40" s="215">
        <v>6600</v>
      </c>
      <c r="I40" s="215">
        <f>ROUND(E40*H40,2)</f>
        <v>6600</v>
      </c>
      <c r="J40" s="215">
        <v>0</v>
      </c>
      <c r="K40" s="215">
        <f>ROUND(E40*J40,2)</f>
        <v>0</v>
      </c>
      <c r="L40" s="215">
        <v>15</v>
      </c>
      <c r="M40" s="215">
        <f>G40*(1+L40/100)</f>
        <v>7589.9999999999991</v>
      </c>
      <c r="N40" s="215">
        <v>0</v>
      </c>
      <c r="O40" s="215">
        <f>ROUND(E40*N40,2)</f>
        <v>0</v>
      </c>
      <c r="P40" s="215">
        <v>0</v>
      </c>
      <c r="Q40" s="215">
        <f>ROUND(E40*P40,2)</f>
        <v>0</v>
      </c>
      <c r="R40" s="215"/>
      <c r="S40" s="215" t="s">
        <v>120</v>
      </c>
      <c r="T40" s="215" t="s">
        <v>106</v>
      </c>
      <c r="U40" s="215">
        <v>0</v>
      </c>
      <c r="V40" s="215">
        <f>ROUND(E40*U40,2)</f>
        <v>0</v>
      </c>
      <c r="W40" s="215"/>
      <c r="X40" s="215" t="s">
        <v>123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124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31">
        <v>27</v>
      </c>
      <c r="B41" s="232" t="s">
        <v>170</v>
      </c>
      <c r="C41" s="238" t="s">
        <v>171</v>
      </c>
      <c r="D41" s="233" t="s">
        <v>132</v>
      </c>
      <c r="E41" s="234">
        <v>5</v>
      </c>
      <c r="F41" s="235">
        <v>-6780</v>
      </c>
      <c r="G41" s="236">
        <f>ROUND(E41*F41,2)</f>
        <v>-33900</v>
      </c>
      <c r="H41" s="215">
        <v>-6780</v>
      </c>
      <c r="I41" s="215">
        <f>ROUND(E41*H41,2)</f>
        <v>-33900</v>
      </c>
      <c r="J41" s="215">
        <v>0</v>
      </c>
      <c r="K41" s="215">
        <f>ROUND(E41*J41,2)</f>
        <v>0</v>
      </c>
      <c r="L41" s="215">
        <v>15</v>
      </c>
      <c r="M41" s="215">
        <f>G41*(1+L41/100)</f>
        <v>-38985</v>
      </c>
      <c r="N41" s="215">
        <v>0</v>
      </c>
      <c r="O41" s="215">
        <f>ROUND(E41*N41,2)</f>
        <v>0</v>
      </c>
      <c r="P41" s="215">
        <v>0</v>
      </c>
      <c r="Q41" s="215">
        <f>ROUND(E41*P41,2)</f>
        <v>0</v>
      </c>
      <c r="R41" s="215" t="s">
        <v>139</v>
      </c>
      <c r="S41" s="215" t="s">
        <v>172</v>
      </c>
      <c r="T41" s="215" t="s">
        <v>106</v>
      </c>
      <c r="U41" s="215">
        <v>0</v>
      </c>
      <c r="V41" s="215">
        <f>ROUND(E41*U41,2)</f>
        <v>0</v>
      </c>
      <c r="W41" s="215"/>
      <c r="X41" s="215" t="s">
        <v>123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124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0.399999999999999" outlineLevel="1" x14ac:dyDescent="0.25">
      <c r="A42" s="231">
        <v>28</v>
      </c>
      <c r="B42" s="232" t="s">
        <v>173</v>
      </c>
      <c r="C42" s="238" t="s">
        <v>174</v>
      </c>
      <c r="D42" s="233" t="s">
        <v>132</v>
      </c>
      <c r="E42" s="234">
        <v>5</v>
      </c>
      <c r="F42" s="235">
        <v>6600</v>
      </c>
      <c r="G42" s="236">
        <f>ROUND(E42*F42,2)</f>
        <v>33000</v>
      </c>
      <c r="H42" s="215">
        <v>6600</v>
      </c>
      <c r="I42" s="215">
        <f>ROUND(E42*H42,2)</f>
        <v>33000</v>
      </c>
      <c r="J42" s="215">
        <v>0</v>
      </c>
      <c r="K42" s="215">
        <f>ROUND(E42*J42,2)</f>
        <v>0</v>
      </c>
      <c r="L42" s="215">
        <v>15</v>
      </c>
      <c r="M42" s="215">
        <f>G42*(1+L42/100)</f>
        <v>37950</v>
      </c>
      <c r="N42" s="215">
        <v>0</v>
      </c>
      <c r="O42" s="215">
        <f>ROUND(E42*N42,2)</f>
        <v>0</v>
      </c>
      <c r="P42" s="215">
        <v>0</v>
      </c>
      <c r="Q42" s="215">
        <f>ROUND(E42*P42,2)</f>
        <v>0</v>
      </c>
      <c r="R42" s="215"/>
      <c r="S42" s="215" t="s">
        <v>120</v>
      </c>
      <c r="T42" s="215" t="s">
        <v>106</v>
      </c>
      <c r="U42" s="215">
        <v>0</v>
      </c>
      <c r="V42" s="215">
        <f>ROUND(E42*U42,2)</f>
        <v>0</v>
      </c>
      <c r="W42" s="215"/>
      <c r="X42" s="215" t="s">
        <v>123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124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5">
      <c r="A43" s="219" t="s">
        <v>100</v>
      </c>
      <c r="B43" s="220" t="s">
        <v>67</v>
      </c>
      <c r="C43" s="237" t="s">
        <v>68</v>
      </c>
      <c r="D43" s="221"/>
      <c r="E43" s="222"/>
      <c r="F43" s="223"/>
      <c r="G43" s="224">
        <f>SUMIF(AG44:AG50,"&lt;&gt;NOR",G44:G50)</f>
        <v>41958.720000000001</v>
      </c>
      <c r="H43" s="218"/>
      <c r="I43" s="218">
        <f>SUM(I44:I50)</f>
        <v>15558.05</v>
      </c>
      <c r="J43" s="218"/>
      <c r="K43" s="218">
        <f>SUM(K44:K50)</f>
        <v>26400.67</v>
      </c>
      <c r="L43" s="218"/>
      <c r="M43" s="218">
        <f>SUM(M44:M50)</f>
        <v>48252.527999999991</v>
      </c>
      <c r="N43" s="218"/>
      <c r="O43" s="218">
        <f>SUM(O44:O50)</f>
        <v>0</v>
      </c>
      <c r="P43" s="218"/>
      <c r="Q43" s="218">
        <f>SUM(Q44:Q50)</f>
        <v>0</v>
      </c>
      <c r="R43" s="218"/>
      <c r="S43" s="218"/>
      <c r="T43" s="218"/>
      <c r="U43" s="218"/>
      <c r="V43" s="218">
        <f>SUM(V44:V50)</f>
        <v>75.98</v>
      </c>
      <c r="W43" s="218"/>
      <c r="X43" s="218"/>
      <c r="AG43" t="s">
        <v>101</v>
      </c>
    </row>
    <row r="44" spans="1:60" outlineLevel="1" x14ac:dyDescent="0.25">
      <c r="A44" s="225">
        <v>29</v>
      </c>
      <c r="B44" s="226" t="s">
        <v>175</v>
      </c>
      <c r="C44" s="239" t="s">
        <v>176</v>
      </c>
      <c r="D44" s="227" t="s">
        <v>104</v>
      </c>
      <c r="E44" s="228">
        <v>156.76929999999999</v>
      </c>
      <c r="F44" s="229">
        <v>52</v>
      </c>
      <c r="G44" s="230">
        <f>ROUND(E44*F44,2)</f>
        <v>8152</v>
      </c>
      <c r="H44" s="215">
        <v>0</v>
      </c>
      <c r="I44" s="215">
        <f>ROUND(E44*H44,2)</f>
        <v>0</v>
      </c>
      <c r="J44" s="215">
        <v>52</v>
      </c>
      <c r="K44" s="215">
        <f>ROUND(E44*J44,2)</f>
        <v>8152</v>
      </c>
      <c r="L44" s="215">
        <v>15</v>
      </c>
      <c r="M44" s="215">
        <f>G44*(1+L44/100)</f>
        <v>9374.7999999999993</v>
      </c>
      <c r="N44" s="215">
        <v>0</v>
      </c>
      <c r="O44" s="215">
        <f>ROUND(E44*N44,2)</f>
        <v>0</v>
      </c>
      <c r="P44" s="215">
        <v>0</v>
      </c>
      <c r="Q44" s="215">
        <f>ROUND(E44*P44,2)</f>
        <v>0</v>
      </c>
      <c r="R44" s="215"/>
      <c r="S44" s="215" t="s">
        <v>105</v>
      </c>
      <c r="T44" s="215" t="s">
        <v>106</v>
      </c>
      <c r="U44" s="215">
        <v>7.0000000000000007E-2</v>
      </c>
      <c r="V44" s="215">
        <f>ROUND(E44*U44,2)</f>
        <v>10.97</v>
      </c>
      <c r="W44" s="215"/>
      <c r="X44" s="215" t="s">
        <v>107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177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3"/>
      <c r="B45" s="214"/>
      <c r="C45" s="240" t="s">
        <v>178</v>
      </c>
      <c r="D45" s="216"/>
      <c r="E45" s="217">
        <v>156.76929999999999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0"/>
      <c r="Z45" s="210"/>
      <c r="AA45" s="210"/>
      <c r="AB45" s="210"/>
      <c r="AC45" s="210"/>
      <c r="AD45" s="210"/>
      <c r="AE45" s="210"/>
      <c r="AF45" s="210"/>
      <c r="AG45" s="210" t="s">
        <v>129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25">
        <v>30</v>
      </c>
      <c r="B46" s="226" t="s">
        <v>179</v>
      </c>
      <c r="C46" s="239" t="s">
        <v>180</v>
      </c>
      <c r="D46" s="227" t="s">
        <v>104</v>
      </c>
      <c r="E46" s="228">
        <v>156.76929999999999</v>
      </c>
      <c r="F46" s="229">
        <v>6.8</v>
      </c>
      <c r="G46" s="230">
        <f>ROUND(E46*F46,2)</f>
        <v>1066.03</v>
      </c>
      <c r="H46" s="215">
        <v>0</v>
      </c>
      <c r="I46" s="215">
        <f>ROUND(E46*H46,2)</f>
        <v>0</v>
      </c>
      <c r="J46" s="215">
        <v>6.8</v>
      </c>
      <c r="K46" s="215">
        <f>ROUND(E46*J46,2)</f>
        <v>1066.03</v>
      </c>
      <c r="L46" s="215">
        <v>15</v>
      </c>
      <c r="M46" s="215">
        <f>G46*(1+L46/100)</f>
        <v>1225.9344999999998</v>
      </c>
      <c r="N46" s="215">
        <v>0</v>
      </c>
      <c r="O46" s="215">
        <f>ROUND(E46*N46,2)</f>
        <v>0</v>
      </c>
      <c r="P46" s="215">
        <v>0</v>
      </c>
      <c r="Q46" s="215">
        <f>ROUND(E46*P46,2)</f>
        <v>0</v>
      </c>
      <c r="R46" s="215"/>
      <c r="S46" s="215" t="s">
        <v>105</v>
      </c>
      <c r="T46" s="215" t="s">
        <v>111</v>
      </c>
      <c r="U46" s="215">
        <v>1.6E-2</v>
      </c>
      <c r="V46" s="215">
        <f>ROUND(E46*U46,2)</f>
        <v>2.5099999999999998</v>
      </c>
      <c r="W46" s="215"/>
      <c r="X46" s="215" t="s">
        <v>107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112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5">
      <c r="A47" s="213"/>
      <c r="B47" s="214"/>
      <c r="C47" s="240" t="s">
        <v>178</v>
      </c>
      <c r="D47" s="216"/>
      <c r="E47" s="217">
        <v>156.76929999999999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0"/>
      <c r="Z47" s="210"/>
      <c r="AA47" s="210"/>
      <c r="AB47" s="210"/>
      <c r="AC47" s="210"/>
      <c r="AD47" s="210"/>
      <c r="AE47" s="210"/>
      <c r="AF47" s="210"/>
      <c r="AG47" s="210" t="s">
        <v>129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31">
        <v>31</v>
      </c>
      <c r="B48" s="232" t="s">
        <v>181</v>
      </c>
      <c r="C48" s="238" t="s">
        <v>182</v>
      </c>
      <c r="D48" s="233" t="s">
        <v>183</v>
      </c>
      <c r="E48" s="234">
        <v>6.2460000000000002E-2</v>
      </c>
      <c r="F48" s="235">
        <v>69200</v>
      </c>
      <c r="G48" s="236">
        <f>ROUND(E48*F48,2)</f>
        <v>4322.2299999999996</v>
      </c>
      <c r="H48" s="215">
        <v>0</v>
      </c>
      <c r="I48" s="215">
        <f>ROUND(E48*H48,2)</f>
        <v>0</v>
      </c>
      <c r="J48" s="215">
        <v>69200</v>
      </c>
      <c r="K48" s="215">
        <f>ROUND(E48*J48,2)</f>
        <v>4322.2299999999996</v>
      </c>
      <c r="L48" s="215">
        <v>15</v>
      </c>
      <c r="M48" s="215">
        <f>G48*(1+L48/100)</f>
        <v>4970.5644999999995</v>
      </c>
      <c r="N48" s="215">
        <v>0</v>
      </c>
      <c r="O48" s="215">
        <f>ROUND(E48*N48,2)</f>
        <v>0</v>
      </c>
      <c r="P48" s="215">
        <v>0</v>
      </c>
      <c r="Q48" s="215">
        <f>ROUND(E48*P48,2)</f>
        <v>0</v>
      </c>
      <c r="R48" s="215"/>
      <c r="S48" s="215" t="s">
        <v>105</v>
      </c>
      <c r="T48" s="215" t="s">
        <v>106</v>
      </c>
      <c r="U48" s="215">
        <v>2.4</v>
      </c>
      <c r="V48" s="215">
        <f>ROUND(E48*U48,2)</f>
        <v>0.15</v>
      </c>
      <c r="W48" s="215"/>
      <c r="X48" s="215" t="s">
        <v>107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112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25">
        <v>32</v>
      </c>
      <c r="B49" s="226" t="s">
        <v>184</v>
      </c>
      <c r="C49" s="239" t="s">
        <v>185</v>
      </c>
      <c r="D49" s="227" t="s">
        <v>104</v>
      </c>
      <c r="E49" s="228">
        <v>77.119299999999996</v>
      </c>
      <c r="F49" s="229">
        <v>368.5</v>
      </c>
      <c r="G49" s="230">
        <f>ROUND(E49*F49,2)</f>
        <v>28418.46</v>
      </c>
      <c r="H49" s="215">
        <v>201.74</v>
      </c>
      <c r="I49" s="215">
        <f>ROUND(E49*H49,2)</f>
        <v>15558.05</v>
      </c>
      <c r="J49" s="215">
        <v>166.76</v>
      </c>
      <c r="K49" s="215">
        <f>ROUND(E49*J49,2)</f>
        <v>12860.41</v>
      </c>
      <c r="L49" s="215">
        <v>15</v>
      </c>
      <c r="M49" s="215">
        <f>G49*(1+L49/100)</f>
        <v>32681.228999999996</v>
      </c>
      <c r="N49" s="215">
        <v>0</v>
      </c>
      <c r="O49" s="215">
        <f>ROUND(E49*N49,2)</f>
        <v>0</v>
      </c>
      <c r="P49" s="215">
        <v>0</v>
      </c>
      <c r="Q49" s="215">
        <f>ROUND(E49*P49,2)</f>
        <v>0</v>
      </c>
      <c r="R49" s="215"/>
      <c r="S49" s="215" t="s">
        <v>105</v>
      </c>
      <c r="T49" s="215" t="s">
        <v>106</v>
      </c>
      <c r="U49" s="215">
        <v>0.80850999999999995</v>
      </c>
      <c r="V49" s="215">
        <f>ROUND(E49*U49,2)</f>
        <v>62.35</v>
      </c>
      <c r="W49" s="215"/>
      <c r="X49" s="215" t="s">
        <v>186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187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3"/>
      <c r="B50" s="214"/>
      <c r="C50" s="240" t="s">
        <v>188</v>
      </c>
      <c r="D50" s="216"/>
      <c r="E50" s="217">
        <v>77.119299999999996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0"/>
      <c r="Z50" s="210"/>
      <c r="AA50" s="210"/>
      <c r="AB50" s="210"/>
      <c r="AC50" s="210"/>
      <c r="AD50" s="210"/>
      <c r="AE50" s="210"/>
      <c r="AF50" s="210"/>
      <c r="AG50" s="210" t="s">
        <v>129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5">
      <c r="A51" s="219" t="s">
        <v>100</v>
      </c>
      <c r="B51" s="220" t="s">
        <v>69</v>
      </c>
      <c r="C51" s="237" t="s">
        <v>70</v>
      </c>
      <c r="D51" s="221"/>
      <c r="E51" s="222"/>
      <c r="F51" s="223"/>
      <c r="G51" s="224">
        <f>SUMIF(AG52:AG62,"&lt;&gt;NOR",G52:G62)</f>
        <v>46911.549999999996</v>
      </c>
      <c r="H51" s="218"/>
      <c r="I51" s="218">
        <f>SUM(I52:I62)</f>
        <v>650</v>
      </c>
      <c r="J51" s="218"/>
      <c r="K51" s="218">
        <f>SUM(K52:K62)</f>
        <v>46261.549999999996</v>
      </c>
      <c r="L51" s="218"/>
      <c r="M51" s="218">
        <f>SUM(M52:M62)</f>
        <v>53948.282499999994</v>
      </c>
      <c r="N51" s="218"/>
      <c r="O51" s="218">
        <f>SUM(O52:O62)</f>
        <v>0.93</v>
      </c>
      <c r="P51" s="218"/>
      <c r="Q51" s="218">
        <f>SUM(Q52:Q62)</f>
        <v>0</v>
      </c>
      <c r="R51" s="218"/>
      <c r="S51" s="218"/>
      <c r="T51" s="218"/>
      <c r="U51" s="218"/>
      <c r="V51" s="218">
        <f>SUM(V52:V62)</f>
        <v>39.900000000000006</v>
      </c>
      <c r="W51" s="218"/>
      <c r="X51" s="218"/>
      <c r="AG51" t="s">
        <v>101</v>
      </c>
    </row>
    <row r="52" spans="1:60" outlineLevel="1" x14ac:dyDescent="0.25">
      <c r="A52" s="225">
        <v>33</v>
      </c>
      <c r="B52" s="226" t="s">
        <v>189</v>
      </c>
      <c r="C52" s="239" t="s">
        <v>190</v>
      </c>
      <c r="D52" s="227" t="s">
        <v>104</v>
      </c>
      <c r="E52" s="228">
        <v>84.867999999999995</v>
      </c>
      <c r="F52" s="229">
        <v>389.5</v>
      </c>
      <c r="G52" s="230">
        <f>ROUND(E52*F52,2)</f>
        <v>33056.089999999997</v>
      </c>
      <c r="H52" s="215">
        <v>0</v>
      </c>
      <c r="I52" s="215">
        <f>ROUND(E52*H52,2)</f>
        <v>0</v>
      </c>
      <c r="J52" s="215">
        <v>389.5</v>
      </c>
      <c r="K52" s="215">
        <f>ROUND(E52*J52,2)</f>
        <v>33056.089999999997</v>
      </c>
      <c r="L52" s="215">
        <v>15</v>
      </c>
      <c r="M52" s="215">
        <f>G52*(1+L52/100)</f>
        <v>38014.503499999992</v>
      </c>
      <c r="N52" s="215">
        <v>1.0710000000000001E-2</v>
      </c>
      <c r="O52" s="215">
        <f>ROUND(E52*N52,2)</f>
        <v>0.91</v>
      </c>
      <c r="P52" s="215">
        <v>0</v>
      </c>
      <c r="Q52" s="215">
        <f>ROUND(E52*P52,2)</f>
        <v>0</v>
      </c>
      <c r="R52" s="215"/>
      <c r="S52" s="215" t="s">
        <v>105</v>
      </c>
      <c r="T52" s="215" t="s">
        <v>111</v>
      </c>
      <c r="U52" s="215">
        <v>0.26</v>
      </c>
      <c r="V52" s="215">
        <f>ROUND(E52*U52,2)</f>
        <v>22.07</v>
      </c>
      <c r="W52" s="215"/>
      <c r="X52" s="215" t="s">
        <v>107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112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3"/>
      <c r="B53" s="214"/>
      <c r="C53" s="240" t="s">
        <v>191</v>
      </c>
      <c r="D53" s="216"/>
      <c r="E53" s="217">
        <v>84.867999999999995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0"/>
      <c r="Z53" s="210"/>
      <c r="AA53" s="210"/>
      <c r="AB53" s="210"/>
      <c r="AC53" s="210"/>
      <c r="AD53" s="210"/>
      <c r="AE53" s="210"/>
      <c r="AF53" s="210"/>
      <c r="AG53" s="210" t="s">
        <v>129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25">
        <v>34</v>
      </c>
      <c r="B54" s="226" t="s">
        <v>192</v>
      </c>
      <c r="C54" s="239" t="s">
        <v>193</v>
      </c>
      <c r="D54" s="227" t="s">
        <v>104</v>
      </c>
      <c r="E54" s="228">
        <v>169.73599999999999</v>
      </c>
      <c r="F54" s="229">
        <v>41.9</v>
      </c>
      <c r="G54" s="230">
        <f>ROUND(E54*F54,2)</f>
        <v>7111.94</v>
      </c>
      <c r="H54" s="215">
        <v>0</v>
      </c>
      <c r="I54" s="215">
        <f>ROUND(E54*H54,2)</f>
        <v>0</v>
      </c>
      <c r="J54" s="215">
        <v>41.9</v>
      </c>
      <c r="K54" s="215">
        <f>ROUND(E54*J54,2)</f>
        <v>7111.94</v>
      </c>
      <c r="L54" s="215">
        <v>15</v>
      </c>
      <c r="M54" s="215">
        <f>G54*(1+L54/100)</f>
        <v>8178.7309999999989</v>
      </c>
      <c r="N54" s="215">
        <v>0</v>
      </c>
      <c r="O54" s="215">
        <f>ROUND(E54*N54,2)</f>
        <v>0</v>
      </c>
      <c r="P54" s="215">
        <v>0</v>
      </c>
      <c r="Q54" s="215">
        <f>ROUND(E54*P54,2)</f>
        <v>0</v>
      </c>
      <c r="R54" s="215"/>
      <c r="S54" s="215" t="s">
        <v>105</v>
      </c>
      <c r="T54" s="215" t="s">
        <v>111</v>
      </c>
      <c r="U54" s="215">
        <v>0.05</v>
      </c>
      <c r="V54" s="215">
        <f>ROUND(E54*U54,2)</f>
        <v>8.49</v>
      </c>
      <c r="W54" s="215"/>
      <c r="X54" s="215" t="s">
        <v>107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112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3"/>
      <c r="B55" s="214"/>
      <c r="C55" s="240" t="s">
        <v>194</v>
      </c>
      <c r="D55" s="216"/>
      <c r="E55" s="217">
        <v>84.867999999999995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0"/>
      <c r="Z55" s="210"/>
      <c r="AA55" s="210"/>
      <c r="AB55" s="210"/>
      <c r="AC55" s="210"/>
      <c r="AD55" s="210"/>
      <c r="AE55" s="210"/>
      <c r="AF55" s="210"/>
      <c r="AG55" s="210" t="s">
        <v>129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3"/>
      <c r="B56" s="214"/>
      <c r="C56" s="240" t="s">
        <v>195</v>
      </c>
      <c r="D56" s="216"/>
      <c r="E56" s="217">
        <v>84.867999999999995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0"/>
      <c r="Z56" s="210"/>
      <c r="AA56" s="210"/>
      <c r="AB56" s="210"/>
      <c r="AC56" s="210"/>
      <c r="AD56" s="210"/>
      <c r="AE56" s="210"/>
      <c r="AF56" s="210"/>
      <c r="AG56" s="210" t="s">
        <v>129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25">
        <v>35</v>
      </c>
      <c r="B57" s="226" t="s">
        <v>196</v>
      </c>
      <c r="C57" s="239" t="s">
        <v>197</v>
      </c>
      <c r="D57" s="227" t="s">
        <v>104</v>
      </c>
      <c r="E57" s="228">
        <v>84.867999999999995</v>
      </c>
      <c r="F57" s="229">
        <v>6.8</v>
      </c>
      <c r="G57" s="230">
        <f>ROUND(E57*F57,2)</f>
        <v>577.1</v>
      </c>
      <c r="H57" s="215">
        <v>0</v>
      </c>
      <c r="I57" s="215">
        <f>ROUND(E57*H57,2)</f>
        <v>0</v>
      </c>
      <c r="J57" s="215">
        <v>6.8</v>
      </c>
      <c r="K57" s="215">
        <f>ROUND(E57*J57,2)</f>
        <v>577.1</v>
      </c>
      <c r="L57" s="215">
        <v>15</v>
      </c>
      <c r="M57" s="215">
        <f>G57*(1+L57/100)</f>
        <v>663.66499999999996</v>
      </c>
      <c r="N57" s="215">
        <v>0</v>
      </c>
      <c r="O57" s="215">
        <f>ROUND(E57*N57,2)</f>
        <v>0</v>
      </c>
      <c r="P57" s="215">
        <v>0</v>
      </c>
      <c r="Q57" s="215">
        <f>ROUND(E57*P57,2)</f>
        <v>0</v>
      </c>
      <c r="R57" s="215"/>
      <c r="S57" s="215" t="s">
        <v>105</v>
      </c>
      <c r="T57" s="215" t="s">
        <v>111</v>
      </c>
      <c r="U57" s="215">
        <v>0.02</v>
      </c>
      <c r="V57" s="215">
        <f>ROUND(E57*U57,2)</f>
        <v>1.7</v>
      </c>
      <c r="W57" s="215"/>
      <c r="X57" s="215" t="s">
        <v>107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112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3"/>
      <c r="B58" s="214"/>
      <c r="C58" s="240" t="s">
        <v>191</v>
      </c>
      <c r="D58" s="216"/>
      <c r="E58" s="217">
        <v>84.867999999999995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10"/>
      <c r="Z58" s="210"/>
      <c r="AA58" s="210"/>
      <c r="AB58" s="210"/>
      <c r="AC58" s="210"/>
      <c r="AD58" s="210"/>
      <c r="AE58" s="210"/>
      <c r="AF58" s="210"/>
      <c r="AG58" s="210" t="s">
        <v>129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0.399999999999999" outlineLevel="1" x14ac:dyDescent="0.25">
      <c r="A59" s="225">
        <v>36</v>
      </c>
      <c r="B59" s="226" t="s">
        <v>198</v>
      </c>
      <c r="C59" s="239" t="s">
        <v>199</v>
      </c>
      <c r="D59" s="227" t="s">
        <v>104</v>
      </c>
      <c r="E59" s="228">
        <v>84.867999999999995</v>
      </c>
      <c r="F59" s="229">
        <v>65</v>
      </c>
      <c r="G59" s="230">
        <f>ROUND(E59*F59,2)</f>
        <v>5516.42</v>
      </c>
      <c r="H59" s="215">
        <v>0</v>
      </c>
      <c r="I59" s="215">
        <f>ROUND(E59*H59,2)</f>
        <v>0</v>
      </c>
      <c r="J59" s="215">
        <v>65</v>
      </c>
      <c r="K59" s="215">
        <f>ROUND(E59*J59,2)</f>
        <v>5516.42</v>
      </c>
      <c r="L59" s="215">
        <v>15</v>
      </c>
      <c r="M59" s="215">
        <f>G59*(1+L59/100)</f>
        <v>6343.8829999999998</v>
      </c>
      <c r="N59" s="215">
        <v>2.1000000000000001E-4</v>
      </c>
      <c r="O59" s="215">
        <f>ROUND(E59*N59,2)</f>
        <v>0.02</v>
      </c>
      <c r="P59" s="215">
        <v>0</v>
      </c>
      <c r="Q59" s="215">
        <f>ROUND(E59*P59,2)</f>
        <v>0</v>
      </c>
      <c r="R59" s="215"/>
      <c r="S59" s="215" t="s">
        <v>105</v>
      </c>
      <c r="T59" s="215" t="s">
        <v>111</v>
      </c>
      <c r="U59" s="215">
        <v>0.09</v>
      </c>
      <c r="V59" s="215">
        <f>ROUND(E59*U59,2)</f>
        <v>7.64</v>
      </c>
      <c r="W59" s="215"/>
      <c r="X59" s="215" t="s">
        <v>107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112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3"/>
      <c r="B60" s="214"/>
      <c r="C60" s="240" t="s">
        <v>191</v>
      </c>
      <c r="D60" s="216"/>
      <c r="E60" s="217">
        <v>84.867999999999995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0"/>
      <c r="Z60" s="210"/>
      <c r="AA60" s="210"/>
      <c r="AB60" s="210"/>
      <c r="AC60" s="210"/>
      <c r="AD60" s="210"/>
      <c r="AE60" s="210"/>
      <c r="AF60" s="210"/>
      <c r="AG60" s="210" t="s">
        <v>129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25">
        <v>37</v>
      </c>
      <c r="B61" s="226" t="s">
        <v>200</v>
      </c>
      <c r="C61" s="239" t="s">
        <v>201</v>
      </c>
      <c r="D61" s="227" t="s">
        <v>127</v>
      </c>
      <c r="E61" s="228">
        <v>100</v>
      </c>
      <c r="F61" s="229">
        <v>6.5</v>
      </c>
      <c r="G61" s="230">
        <f>ROUND(E61*F61,2)</f>
        <v>650</v>
      </c>
      <c r="H61" s="215">
        <v>6.5</v>
      </c>
      <c r="I61" s="215">
        <f>ROUND(E61*H61,2)</f>
        <v>650</v>
      </c>
      <c r="J61" s="215">
        <v>0</v>
      </c>
      <c r="K61" s="215">
        <f>ROUND(E61*J61,2)</f>
        <v>0</v>
      </c>
      <c r="L61" s="215">
        <v>15</v>
      </c>
      <c r="M61" s="215">
        <f>G61*(1+L61/100)</f>
        <v>747.49999999999989</v>
      </c>
      <c r="N61" s="215">
        <v>0</v>
      </c>
      <c r="O61" s="215">
        <f>ROUND(E61*N61,2)</f>
        <v>0</v>
      </c>
      <c r="P61" s="215">
        <v>0</v>
      </c>
      <c r="Q61" s="215">
        <f>ROUND(E61*P61,2)</f>
        <v>0</v>
      </c>
      <c r="R61" s="215" t="s">
        <v>139</v>
      </c>
      <c r="S61" s="215" t="s">
        <v>105</v>
      </c>
      <c r="T61" s="215" t="s">
        <v>106</v>
      </c>
      <c r="U61" s="215">
        <v>0</v>
      </c>
      <c r="V61" s="215">
        <f>ROUND(E61*U61,2)</f>
        <v>0</v>
      </c>
      <c r="W61" s="215"/>
      <c r="X61" s="215" t="s">
        <v>123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124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13"/>
      <c r="B62" s="214"/>
      <c r="C62" s="240" t="s">
        <v>202</v>
      </c>
      <c r="D62" s="216"/>
      <c r="E62" s="217">
        <v>100</v>
      </c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0"/>
      <c r="Z62" s="210"/>
      <c r="AA62" s="210"/>
      <c r="AB62" s="210"/>
      <c r="AC62" s="210"/>
      <c r="AD62" s="210"/>
      <c r="AE62" s="210"/>
      <c r="AF62" s="210"/>
      <c r="AG62" s="210" t="s">
        <v>129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5">
      <c r="A63" s="219" t="s">
        <v>100</v>
      </c>
      <c r="B63" s="220" t="s">
        <v>71</v>
      </c>
      <c r="C63" s="237" t="s">
        <v>72</v>
      </c>
      <c r="D63" s="221"/>
      <c r="E63" s="222"/>
      <c r="F63" s="223"/>
      <c r="G63" s="224">
        <f>SUMIF(AG64:AG65,"&lt;&gt;NOR",G64:G65)</f>
        <v>-26526</v>
      </c>
      <c r="H63" s="218"/>
      <c r="I63" s="218">
        <f>SUM(I64:I65)</f>
        <v>0</v>
      </c>
      <c r="J63" s="218"/>
      <c r="K63" s="218">
        <f>SUM(K64:K65)</f>
        <v>-26526</v>
      </c>
      <c r="L63" s="218"/>
      <c r="M63" s="218">
        <f>SUM(M64:M65)</f>
        <v>-30504.9</v>
      </c>
      <c r="N63" s="218"/>
      <c r="O63" s="218">
        <f>SUM(O64:O65)</f>
        <v>0</v>
      </c>
      <c r="P63" s="218"/>
      <c r="Q63" s="218">
        <f>SUM(Q64:Q65)</f>
        <v>0</v>
      </c>
      <c r="R63" s="218"/>
      <c r="S63" s="218"/>
      <c r="T63" s="218"/>
      <c r="U63" s="218"/>
      <c r="V63" s="218">
        <f>SUM(V64:V65)</f>
        <v>26.27</v>
      </c>
      <c r="W63" s="218"/>
      <c r="X63" s="218"/>
      <c r="AG63" t="s">
        <v>101</v>
      </c>
    </row>
    <row r="64" spans="1:60" ht="20.399999999999999" outlineLevel="1" x14ac:dyDescent="0.25">
      <c r="A64" s="231">
        <v>38</v>
      </c>
      <c r="B64" s="232" t="s">
        <v>203</v>
      </c>
      <c r="C64" s="238" t="s">
        <v>204</v>
      </c>
      <c r="D64" s="233" t="s">
        <v>104</v>
      </c>
      <c r="E64" s="234">
        <v>17.32</v>
      </c>
      <c r="F64" s="235">
        <v>-550</v>
      </c>
      <c r="G64" s="236">
        <f>ROUND(E64*F64,2)</f>
        <v>-9526</v>
      </c>
      <c r="H64" s="215">
        <v>0</v>
      </c>
      <c r="I64" s="215">
        <f>ROUND(E64*H64,2)</f>
        <v>0</v>
      </c>
      <c r="J64" s="215">
        <v>-550</v>
      </c>
      <c r="K64" s="215">
        <f>ROUND(E64*J64,2)</f>
        <v>-9526</v>
      </c>
      <c r="L64" s="215">
        <v>15</v>
      </c>
      <c r="M64" s="215">
        <f>G64*(1+L64/100)</f>
        <v>-10954.9</v>
      </c>
      <c r="N64" s="215">
        <v>0</v>
      </c>
      <c r="O64" s="215">
        <f>ROUND(E64*N64,2)</f>
        <v>0</v>
      </c>
      <c r="P64" s="215">
        <v>0</v>
      </c>
      <c r="Q64" s="215">
        <f>ROUND(E64*P64,2)</f>
        <v>0</v>
      </c>
      <c r="R64" s="215"/>
      <c r="S64" s="215" t="s">
        <v>105</v>
      </c>
      <c r="T64" s="215" t="s">
        <v>106</v>
      </c>
      <c r="U64" s="215">
        <v>1.5169999999999999</v>
      </c>
      <c r="V64" s="215">
        <f>ROUND(E64*U64,2)</f>
        <v>26.27</v>
      </c>
      <c r="W64" s="215"/>
      <c r="X64" s="215" t="s">
        <v>107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177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25">
        <v>39</v>
      </c>
      <c r="B65" s="226" t="s">
        <v>205</v>
      </c>
      <c r="C65" s="239" t="s">
        <v>206</v>
      </c>
      <c r="D65" s="227" t="s">
        <v>104</v>
      </c>
      <c r="E65" s="228">
        <v>20</v>
      </c>
      <c r="F65" s="229">
        <v>-850</v>
      </c>
      <c r="G65" s="230">
        <f>ROUND(E65*F65,2)</f>
        <v>-17000</v>
      </c>
      <c r="H65" s="215">
        <v>0</v>
      </c>
      <c r="I65" s="215">
        <f>ROUND(E65*H65,2)</f>
        <v>0</v>
      </c>
      <c r="J65" s="215">
        <v>-850</v>
      </c>
      <c r="K65" s="215">
        <f>ROUND(E65*J65,2)</f>
        <v>-17000</v>
      </c>
      <c r="L65" s="215">
        <v>15</v>
      </c>
      <c r="M65" s="215">
        <f>G65*(1+L65/100)</f>
        <v>-19550</v>
      </c>
      <c r="N65" s="215">
        <v>0</v>
      </c>
      <c r="O65" s="215">
        <f>ROUND(E65*N65,2)</f>
        <v>0</v>
      </c>
      <c r="P65" s="215">
        <v>0</v>
      </c>
      <c r="Q65" s="215">
        <f>ROUND(E65*P65,2)</f>
        <v>0</v>
      </c>
      <c r="R65" s="215"/>
      <c r="S65" s="215" t="s">
        <v>120</v>
      </c>
      <c r="T65" s="215" t="s">
        <v>106</v>
      </c>
      <c r="U65" s="215">
        <v>0</v>
      </c>
      <c r="V65" s="215">
        <f>ROUND(E65*U65,2)</f>
        <v>0</v>
      </c>
      <c r="W65" s="215"/>
      <c r="X65" s="215" t="s">
        <v>107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177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x14ac:dyDescent="0.25">
      <c r="A66" s="3"/>
      <c r="B66" s="4"/>
      <c r="C66" s="24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v>15</v>
      </c>
      <c r="AF66">
        <v>21</v>
      </c>
      <c r="AG66" t="s">
        <v>87</v>
      </c>
    </row>
    <row r="67" spans="1:60" x14ac:dyDescent="0.25">
      <c r="C67" s="242"/>
      <c r="D67" s="10"/>
      <c r="AG67" t="s">
        <v>207</v>
      </c>
    </row>
    <row r="68" spans="1:60" x14ac:dyDescent="0.25">
      <c r="D68" s="10"/>
    </row>
    <row r="69" spans="1:60" x14ac:dyDescent="0.25">
      <c r="D69" s="10"/>
    </row>
    <row r="70" spans="1:60" x14ac:dyDescent="0.25">
      <c r="D70" s="10"/>
    </row>
    <row r="71" spans="1:60" x14ac:dyDescent="0.25">
      <c r="D71" s="10"/>
    </row>
    <row r="72" spans="1:60" x14ac:dyDescent="0.25">
      <c r="D72" s="10"/>
    </row>
    <row r="73" spans="1:60" x14ac:dyDescent="0.25">
      <c r="D73" s="10"/>
    </row>
    <row r="74" spans="1:60" x14ac:dyDescent="0.25">
      <c r="D74" s="10"/>
    </row>
    <row r="75" spans="1:60" x14ac:dyDescent="0.25">
      <c r="D75" s="10"/>
    </row>
    <row r="76" spans="1:60" x14ac:dyDescent="0.25">
      <c r="D76" s="10"/>
    </row>
    <row r="77" spans="1:60" x14ac:dyDescent="0.25">
      <c r="D77" s="10"/>
    </row>
    <row r="78" spans="1:60" x14ac:dyDescent="0.25">
      <c r="D78" s="10"/>
    </row>
    <row r="79" spans="1:60" x14ac:dyDescent="0.25">
      <c r="D79" s="10"/>
    </row>
    <row r="80" spans="1:60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2021-06-28T12:28:51Z</dcterms:modified>
</cp:coreProperties>
</file>